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05" windowWidth="14220" windowHeight="6450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" sheetId="9" r:id="rId4"/>
    <sheet name="Лист2" sheetId="10" r:id="rId5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Финансирование!$B$1:$B$74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4519"/>
</workbook>
</file>

<file path=xl/calcChain.xml><?xml version="1.0" encoding="utf-8"?>
<calcChain xmlns="http://schemas.openxmlformats.org/spreadsheetml/2006/main">
  <c r="C30" i="9"/>
  <c r="C26"/>
  <c r="C25"/>
  <c r="C24"/>
  <c r="C22"/>
  <c r="C21"/>
  <c r="C20"/>
  <c r="C18"/>
  <c r="F18" s="1"/>
  <c r="C16"/>
  <c r="C14"/>
  <c r="C12"/>
  <c r="E25" i="8"/>
  <c r="D25"/>
  <c r="F20"/>
  <c r="E20"/>
  <c r="F19"/>
  <c r="F7" i="2"/>
  <c r="K54"/>
  <c r="F11"/>
  <c r="E7"/>
  <c r="F10"/>
  <c r="E95" l="1"/>
  <c r="F90"/>
  <c r="E90"/>
  <c r="F18"/>
  <c r="G30" i="9"/>
  <c r="G26"/>
  <c r="G25"/>
  <c r="G24"/>
  <c r="G22"/>
  <c r="G21"/>
  <c r="G20"/>
  <c r="G18"/>
  <c r="G16"/>
  <c r="G14"/>
  <c r="G12"/>
  <c r="F12"/>
  <c r="F31" s="1"/>
  <c r="G31" l="1"/>
  <c r="K28" i="2"/>
  <c r="F95"/>
  <c r="K50"/>
  <c r="K25"/>
  <c r="K14"/>
  <c r="E8"/>
  <c r="E11"/>
  <c r="E10"/>
  <c r="E9"/>
  <c r="E85"/>
  <c r="F25" i="8" s="1"/>
  <c r="E18" i="2"/>
  <c r="D26" i="8"/>
  <c r="F80" i="2" l="1"/>
  <c r="F8" l="1"/>
  <c r="F9"/>
  <c r="E6" l="1"/>
  <c r="F6"/>
  <c r="E80"/>
  <c r="E49"/>
  <c r="F36"/>
  <c r="E14" i="8" s="1"/>
  <c r="E36" i="2"/>
  <c r="D14" i="8" s="1"/>
  <c r="D18" l="1"/>
  <c r="K9" i="2"/>
  <c r="F14" i="8"/>
  <c r="F65" i="2"/>
  <c r="E65"/>
  <c r="D22" i="8" l="1"/>
  <c r="E22"/>
  <c r="F22" s="1"/>
  <c r="F59" i="2"/>
  <c r="E26" i="8" l="1"/>
  <c r="F26" s="1"/>
  <c r="F75" i="2"/>
  <c r="E24" i="8" s="1"/>
  <c r="F70" i="2"/>
  <c r="K68" l="1"/>
  <c r="K95"/>
  <c r="E23" i="8"/>
  <c r="F54" i="2"/>
  <c r="E19" i="8" s="1"/>
  <c r="F49" i="2"/>
  <c r="K55" l="1"/>
  <c r="E18" i="8"/>
  <c r="F101" i="2"/>
  <c r="E28" i="8" s="1"/>
  <c r="F43" i="2"/>
  <c r="E16" i="8" s="1"/>
  <c r="F30" i="2"/>
  <c r="E12" i="8" s="1"/>
  <c r="F25" i="2"/>
  <c r="E11" i="8" s="1"/>
  <c r="F13" i="2"/>
  <c r="E8" i="8" s="1"/>
  <c r="E9"/>
  <c r="E70" i="2" l="1"/>
  <c r="E59"/>
  <c r="D20" i="8" s="1"/>
  <c r="D23" l="1"/>
  <c r="F23" s="1"/>
  <c r="E101" i="2"/>
  <c r="D28" i="8" s="1"/>
  <c r="F28" s="1"/>
  <c r="E75" i="2"/>
  <c r="D24" i="8" s="1"/>
  <c r="F24" s="1"/>
  <c r="D9"/>
  <c r="F9" s="1"/>
  <c r="E13" i="2"/>
  <c r="K65" l="1"/>
  <c r="D8" i="8"/>
  <c r="F8" s="1"/>
  <c r="G6" i="2"/>
  <c r="H6"/>
  <c r="I6"/>
  <c r="G7"/>
  <c r="H7"/>
  <c r="I7"/>
  <c r="E54" l="1"/>
  <c r="E43"/>
  <c r="D16" i="8" s="1"/>
  <c r="F16" s="1"/>
  <c r="D19" l="1"/>
  <c r="K52" i="2"/>
  <c r="E30"/>
  <c r="D12" i="8" s="1"/>
  <c r="F12" s="1"/>
  <c r="E25" i="2"/>
  <c r="D11" i="8" s="1"/>
  <c r="F11" s="1"/>
</calcChain>
</file>

<file path=xl/sharedStrings.xml><?xml version="1.0" encoding="utf-8"?>
<sst xmlns="http://schemas.openxmlformats.org/spreadsheetml/2006/main" count="413" uniqueCount="190">
  <si>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</si>
  <si>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</si>
  <si>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</si>
  <si>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</si>
  <si>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</si>
  <si>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</si>
  <si>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</si>
  <si>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</si>
  <si>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</si>
  <si>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</si>
  <si>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</si>
  <si>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</si>
  <si>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</si>
  <si>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</si>
  <si>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</si>
  <si>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</si>
  <si>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</si>
  <si>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2.</t>
  </si>
  <si>
    <t>3.</t>
  </si>
  <si>
    <t>4.</t>
  </si>
  <si>
    <t>5.</t>
  </si>
  <si>
    <t>Администрация МГО</t>
  </si>
  <si>
    <t>Бюджет МГО</t>
  </si>
  <si>
    <t>Областной бюджет</t>
  </si>
  <si>
    <t xml:space="preserve">Федеральный бюджет </t>
  </si>
  <si>
    <t xml:space="preserve">№ п/п </t>
  </si>
  <si>
    <t xml:space="preserve">Наименование мероприятий </t>
  </si>
  <si>
    <t xml:space="preserve">Муниципальная программа 
«Развитие культуры в Миасском городском округе»  </t>
  </si>
  <si>
    <t>Обеспечение деятельности бюджетных учреждений</t>
  </si>
  <si>
    <t>Обеспечение деятельности казенных учреждений</t>
  </si>
  <si>
    <t>Реализация дополнительных общеобразовательных общеразвивающих программ</t>
  </si>
  <si>
    <t>Библиотечное, библиографическое и информационное обслуживание пользователей библиотеки</t>
  </si>
  <si>
    <t>Формирование, учет, изучение, обеспечение физического сохранения и безопасности музейных предметов, музйных коллекций. Создание экспозиции (выставок) музеев, организация выездных выставок</t>
  </si>
  <si>
    <t>Мероприятия с участием муницпальных коллективов</t>
  </si>
  <si>
    <t>Грантовая поддержка самодеятельных коллективов, фестивали и конкурсы детского творчества, Миасские звездочки, Звездная страна, конференции, КПК, семинары, профессиональные празднки, в том числе, мероприятия в рамках национального проекта "Культура".</t>
  </si>
  <si>
    <t>Проведение мероприятий по обеспечению безопасных услоловий пребывания в учреждениях культуры</t>
  </si>
  <si>
    <t>Прочие работы, услуги</t>
  </si>
  <si>
    <t>Выполнение управленческих функций</t>
  </si>
  <si>
    <t>Подпрограмма "Развитие художественного образования"</t>
  </si>
  <si>
    <t>Подпрограмма "Организация библиотечного обслуживания населения"</t>
  </si>
  <si>
    <t>Подпрограмма "Организация деятельности городского краеведческого музея"</t>
  </si>
  <si>
    <t>Подпрограмма "Культура.Искусство.Творчество"</t>
  </si>
  <si>
    <t>Подпрограмма "Укрепление материально-технической базы учреждений культуры"</t>
  </si>
  <si>
    <t>Подпрограмма " Организация и осуществление деятельности в области культуры"</t>
  </si>
  <si>
    <t>Городские культурно-массовые мероприятия (конкурсы, фестивали, выставки, государственные, национальные и календарные праздники, знаменательныедаты и события, городские праздники, тематические программы)</t>
  </si>
  <si>
    <t xml:space="preserve">Муниципальная программа  ««Развитие культуры в Миасском городском округе»» </t>
  </si>
  <si>
    <t>Сеть муниципальных культурно-досуговых учреждений</t>
  </si>
  <si>
    <t>Количество контингента (среднегодового) обучающихся в Детских школах искусств</t>
  </si>
  <si>
    <t xml:space="preserve">Количество пользователей муниципальных библиотек, в том числе удаленных  </t>
  </si>
  <si>
    <t xml:space="preserve">Количество потребителей музейной услуги </t>
  </si>
  <si>
    <t xml:space="preserve">Количество культурно-досуговых и просветительских мероприятий с участием муниципальных творческих коллективов </t>
  </si>
  <si>
    <t xml:space="preserve">Количество общегородских мероприятий </t>
  </si>
  <si>
    <t>Количество мероприятий, в том числе, направленных на реализацию национального проекта  « Культура»</t>
  </si>
  <si>
    <t>Количество зданий учреждений культуры, в которых работы по созданию безопасных и комфортных условий пребывания</t>
  </si>
  <si>
    <t>Исполнение сметы расходов Управления культуры МГО и подведомственных учреждений</t>
  </si>
  <si>
    <t>6.</t>
  </si>
  <si>
    <t>7.</t>
  </si>
  <si>
    <t>8.</t>
  </si>
  <si>
    <t>ед.</t>
  </si>
  <si>
    <t>чел.</t>
  </si>
  <si>
    <t>тыс.руб.</t>
  </si>
  <si>
    <t>%</t>
  </si>
  <si>
    <t>исполнено</t>
  </si>
  <si>
    <t>Цель подпрограммы: создание условий жителям МГО для занятий любительским и художественным творчеством, социальной активности, о организации досуга и отдыха.</t>
  </si>
  <si>
    <t>Задача  подпрограммы: обеспечение деятельности КДУ</t>
  </si>
  <si>
    <t xml:space="preserve">Цель подпрограммы: создание условий для жителей МГО для культурного образования и самореализации личности </t>
  </si>
  <si>
    <t>Задача  подпрограммы: обеспечение деятельности ДШИ</t>
  </si>
  <si>
    <t>Подпрограмма " Организация библиотечного обслуживания населения"</t>
  </si>
  <si>
    <t>Цель подпрограммы: Информационное обеспечение жителей МГО посредством библиотечных ресурсов</t>
  </si>
  <si>
    <t>Задача  подпрограммы : обеспечение деятельности муниципальных библиотек</t>
  </si>
  <si>
    <t>Подпрограмма  "Организация  деятельности городского краеведческого музея"</t>
  </si>
  <si>
    <t>Цель подпрограммы: создание условий гражданам МГО для обеспечения на доступ к культурному наследию и информационным ресурсам.</t>
  </si>
  <si>
    <t>Задача  подпрограммы :обеспечение деятельности муниципального музея</t>
  </si>
  <si>
    <t>Подпрограмма "Культура.Искусство.Творчество."</t>
  </si>
  <si>
    <t>Цель подпрограммы: создание условий для активизации деятельности учреждений культуры и увеличение разнообразия услуг культурного характера</t>
  </si>
  <si>
    <t>Задача  подпрограммы : обеспечение проведения творческих проектов</t>
  </si>
  <si>
    <t>Цель подпрограммы :создание  условий предоставления услуг в сфере культуры на новом качественном уровне,  соответствующем требованиям современного технологически  развитого общества.</t>
  </si>
  <si>
    <t xml:space="preserve">Задача  подпрограммы : создание безопасных условий для деятельности учреждений культуры и их реальных и потенциальных посетителей. </t>
  </si>
  <si>
    <t>Подпрограмма "Организация и осуществление деятельности в области культуры"</t>
  </si>
  <si>
    <t>Цель подпрограммы : создание условий  функционирования муниципальных учреждений в  Миасском городском округе.</t>
  </si>
  <si>
    <t xml:space="preserve">Задача  подпрограммы : организация исполнения программы и контроля мероприятий программы. </t>
  </si>
  <si>
    <t>Подпрограмма 1:«Сохранение и развитие культурно-досуговой сферы»</t>
  </si>
  <si>
    <t>1.1.</t>
  </si>
  <si>
    <t>Подпрограмма 2:«Развитие художественного образования»</t>
  </si>
  <si>
    <t>2.1.</t>
  </si>
  <si>
    <t>3.1.</t>
  </si>
  <si>
    <t>5.1.</t>
  </si>
  <si>
    <t>6.1.</t>
  </si>
  <si>
    <t>Иная, приносящая доход деятельность (оказание платных услуг, добровольное пожертвование, аренда)</t>
  </si>
  <si>
    <t>Подпрограмма "Сохранение и развитие культурно-досуговой сферы"</t>
  </si>
  <si>
    <t>1.2.</t>
  </si>
  <si>
    <t>2.2.</t>
  </si>
  <si>
    <t>Подпрограмма 3 "Организация библиотечного обслуживания населения"</t>
  </si>
  <si>
    <t>Мероприятие : Библиотечное, библиографическое и информационное обслуживание пользователей библиотеки</t>
  </si>
  <si>
    <t>Подпрограмма 4: "Организация деятельности городского краеведческого музея"</t>
  </si>
  <si>
    <t>5.2.</t>
  </si>
  <si>
    <t>5.3.</t>
  </si>
  <si>
    <t>Подпрограмма 6 "Укрепление материально-технической базы учреждений культуры"</t>
  </si>
  <si>
    <t>6.2.</t>
  </si>
  <si>
    <t>6.3.</t>
  </si>
  <si>
    <t>6.5.</t>
  </si>
  <si>
    <t>Подпрограмма 7 "Организация и осуществление деятельности в области культуры"</t>
  </si>
  <si>
    <t>7.1.</t>
  </si>
  <si>
    <t>Мероприятие: Реализация дополнительных общеобразовательных предпрофессиональных программ.</t>
  </si>
  <si>
    <t>Мероприятие: Обеспечение деятельности бюджетных учреждений</t>
  </si>
  <si>
    <t>Мероприятие: Обеспечение деятельности казенных учреждений</t>
  </si>
  <si>
    <t>Подпрограмма 5 "Культура.Искусство.Творчество."</t>
  </si>
  <si>
    <t>Проведенная за отчетный период работа по выполнению мероприятий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</si>
  <si>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</si>
  <si>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</si>
  <si>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</si>
  <si>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Результат,экономия (шт.ед., тыс.руб.)</t>
  </si>
  <si>
    <t>Контрольные показатели (план на год)</t>
  </si>
  <si>
    <t xml:space="preserve">Муниципальная программа «Развитие культуры в Миасском городском округе»  </t>
  </si>
  <si>
    <t>4.1.</t>
  </si>
  <si>
    <t>Мероприятие Проведение мероприятий по обеспечению безопасных условий пребывания в учреждениях культуры.</t>
  </si>
  <si>
    <t>Мероприятие: Формирование, учет, изучение, обеспечение физического сохранения и безопасности музейных предметов, музейных коллекций. Создание экспозиции (выставок) музеев, организация выездных выставок</t>
  </si>
  <si>
    <t>Мероприятие: Мероприятия с участием муниципальных коллективов</t>
  </si>
  <si>
    <t>Мероприятие: Городские культурно-массовые мероприятия (конкурсы фестивали, выставки, государственные, национальные и календарные праздники, знаменательные даты и события, городские праздники, тематические программы)</t>
  </si>
  <si>
    <t xml:space="preserve"> Мероприятие: Прочие работы, услуги.</t>
  </si>
  <si>
    <t xml:space="preserve"> Мероприятие: Выполнение управленческих функций</t>
  </si>
  <si>
    <t>Исполнено</t>
  </si>
  <si>
    <t>В рамках  мероприятия  в пределах выделенных ассигнований проведены расходы на выплату заработной платы сотрудникам учреждений и начислений на оплату труда, проведены расходы на содержание учреждений (коммунальные услуги, услуги охраны и др.), оплачены налоги на имущество, земельный налог и др. По результатам реализации мероприятия сохранена сеть муниципальных культурно досуговых учреждений  (бюджетных 7 ед.).</t>
  </si>
  <si>
    <t xml:space="preserve">В рамках  мероприятия  в пределах выделенных ассигнований проведены расходы на выплату заработной платы сотрудникам учреждений и начислений на оплату труда, проведены расходы на содержание учреждений (коммунальные услуги, услуги охраны и др.), оплачены налоги на имущество, земельный налог и др. По результатам реализации мероприятия сохранена сеть муниципальных культурно досуговых учреждений  (бюджетных 4 ед.).  </t>
  </si>
  <si>
    <t xml:space="preserve"> Мероприятие: Реализация дополнительных общеобразовательных общеразвивающих  программ.</t>
  </si>
  <si>
    <t>Реализация дополнительных общеобразовательных предпрофессиональных  программ</t>
  </si>
  <si>
    <t>Исполнитель</t>
  </si>
  <si>
    <t xml:space="preserve">В рамках  мероприятия  в пределах выделенных ассигнований проведены расходы на выплату заработной платы сотрудникам учреждений и начислений на оплату труда, проведены расходы на содержание учреждений (коммунальные услуги, услуги охраны и др.), оплачены налоги на имущество, земельный налог и др. </t>
  </si>
  <si>
    <t>Прочие безвозмездные поступления, денежные пожертвования казенным учреждениям</t>
  </si>
  <si>
    <t>Проведение ремонтных работ в т.ч.на выполнение мероприятий в рамках проекта "Реальные дела", мероприятия по инклюзивной и безбарьерной среде.</t>
  </si>
  <si>
    <t>Приобретение мебели, специализированного оборудования, приобретение музыкальных инструментов, оборудования и материалов в рамках софинансирования в том числе:                                                      1) в рамках Регионального проекта "Культурная среда";                                                                                                      2) в рамках национального проекта "Культура"по мероприятию "Государственная поддержка лучших сельских учреждений культуры";                                                 3) в рамках проекта "Реальные дела"</t>
  </si>
  <si>
    <t>Проведение мероприятий направленных на реализацию национального проекта "Культура" (капитальный, текущий ремонт учреждений культуры, изготовление, поставка, сборка и монтаж мебели, комплектование, приобретение технических средств и др.)</t>
  </si>
  <si>
    <t>Мероприятие: Грантовая поддержка самодеятельных коллективов, фестивали и конкурсы детского творчества, Миасские звездочки, Звездная страна, конференции, КПК, семинары, профессиональные празднки, в том числе, мероприятия в рамках национального проекта "Культура".</t>
  </si>
  <si>
    <t>Мероприятие  Проведение ремонтных работ в т.ч. на выполнение мероприятий в рамках проекта «Реальные дела», мероприятия по инклюзивной и безбарьерной среде.</t>
  </si>
  <si>
    <t>Мероприятие Приобретение мебели, специализированного оборудования, приобретение музыкальных инструментов, оборудования и материалов в рамках софинансирования в том числе:                                                      1) в рамках Регионального проекта "Культурная среда";                                                                                                      2) в рамках национального проекта "Культура"по мероприятию "Государственная поддержка лучших сельских учреждений культуры";                                                 3) в рамках проекта "Реальные дела"</t>
  </si>
  <si>
    <t>Соловьева Ольга Александровна 55-09-05</t>
  </si>
  <si>
    <t>Подоскина Л.Ф.</t>
  </si>
  <si>
    <t>Исполнение планируется во 2 полугодии</t>
  </si>
  <si>
    <t>Количество мероприятий, в том числе, направленных на реализацию национального проекта                          « Культура»</t>
  </si>
  <si>
    <t>9.</t>
  </si>
  <si>
    <t>10.</t>
  </si>
  <si>
    <t>11.</t>
  </si>
  <si>
    <t>Проведение мероприятий по поддержке народного творчества фольклорного ансамбля "Оберег" (ремонт кабинета, приобретение музыкального оборудования и инструментов, прочее)</t>
  </si>
  <si>
    <t xml:space="preserve">В рамках  мероприятия  в пределах выделенных ассигнований планируется провести ремонт кабинета, приобрести музыкальное оборудование и инструменты и прочее в рамках поддержки народного творчества фольклорного ансамбля "Оберег". </t>
  </si>
  <si>
    <t xml:space="preserve">1. Сведения о достижении значений показателей (индикаторов) муниципальной программы и ее подпрограмм за   2023 год
«Развитие культуры в Миасском городском округе»
</t>
  </si>
  <si>
    <t>Проведены мероприятия по комплектованию книжных фондов библиотек муниципальных образований и государственных общедоступных библиотек субъектов Российской Федерации</t>
  </si>
  <si>
    <t xml:space="preserve">Построены (реконструированы) и (или) капитально отремонтированы культурно-досуговые организации в сельской местности </t>
  </si>
  <si>
    <t xml:space="preserve">     Оценка эффективности использования бюджетных средств на реализацию муниципальной программы в 2023  году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</si>
  <si>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</si>
  <si>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</si>
  <si>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</si>
  <si>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</si>
  <si>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</si>
  <si>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</si>
  <si>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>Муниципальная программа 
«Развитие культуры в Миасском городском округе»</t>
  </si>
  <si>
    <t>Подпрограмма 1 "Сохранение и развитие культурно-досуговой сферы"</t>
  </si>
  <si>
    <t>Подпрограмма 2 "Развитие художественного образования"</t>
  </si>
  <si>
    <t>-</t>
  </si>
  <si>
    <t>Подпрограмма 4 "Организация деятельности городского краеведческого музея"</t>
  </si>
  <si>
    <t>Количество зданий учреждений культуры, в которых проводились работы по созданию безопасных и комфортных условий пребывания</t>
  </si>
  <si>
    <t>Подпрограмма 6 "Организация и осуществлении деятельности в области культуры"</t>
  </si>
  <si>
    <t>Всего по программе:</t>
  </si>
  <si>
    <t>Соловьева О.А.</t>
  </si>
  <si>
    <t>Бюджет МГО исполнение 99,9% (за счет экономии в сумме 1,4 тыс.руб. за счет заключенных контрактов на меньшую сумму, согласно коммерческих предложений)</t>
  </si>
  <si>
    <t>Областной бюджет исполнение 100%; Федеральный бюджет исполнение 100%;                         Бюджет МГО исполнение 99,9% (за счет экономии в сумме 1,2  тыс.руб. за счет заключенных контрактов на меньшую сумму, согласно коммерческих предложений)</t>
  </si>
  <si>
    <t>Бюджет МГО исполнение 99,9% (за счет экономии в сумме 0,2 тыс.руб. за счет заключенных контрактов на меньшую сумму, согласно коммерческих предложений)</t>
  </si>
  <si>
    <t xml:space="preserve">Сведения о расходах на реализацию муниципальной программы за  2023 год
«Развитие культуры в Миасском городском округе»  
</t>
  </si>
  <si>
    <t xml:space="preserve"> 1. Бюджет МГО исполнение 99,8 %.   Фактические расходы меньше планового объема средств за счет:                                                                         - текущей кредиторской задолженности (счета за коммунальные услуги за декабрь 2023 года будут оплачены в январе 2024 года);                                             - МБУДО "ДШИ №3" т.к. в конце декабря из-за болезни детей отменили поездку на конкурс пианистов (оплата взносов за участие в конкурсе);                                                                                         - заключен договор на охрану домика Деда Мороза  период с декабря2023 г.по январь 2024 г. и акт выполненных работ за декабрь подписан 31.12.2023 г.( на сумму 54000 руб. на сумму кредиторской задолженности.);                                           -  поставщик не смог поставить материалы для новогодних мероприятий и учреждения  расторгли договор.                                                                      2. Областной бюджет исполнен 100%;                                            3. Федеральный бюджет исполнен 100%;                         4) Прочие безвозмездные поступления, денежные пожертвования казенным учреждениям исполнение 99,6 %. Фактические расходы меньше планового объема средств - за счет остатка на счетах учреждений на 01.01.2024 года.                                                                                      5) Иная, приносящая доход деятельность (оказание платных услуг, добровольное пожертвование, аренда) исполнение 99,2%. Фактические расходы меньше планового объема средств - за счет остатка на счетах учреждений на 01.01.2024 года.</t>
  </si>
  <si>
    <t>Исполнено 100%</t>
  </si>
  <si>
    <t>1. Бюджет МГО исполнение 99,8 %. Фактические расходы меньше планового объема средств за счет текущей кредиторской задолженности (счета за коммунальные услуги за декабрь 2023 года будут оплачены в январе 2024 года).                                       2. Прочие безвозмездные поступления, денежные пожертвования казенным учреждениям исполнено 100%.</t>
  </si>
  <si>
    <t xml:space="preserve">1. Бюджет МГО исполнени 99,6%. Фактические расходы меньше планового объема средств за счет текущей кредиторской задолженности (счета за коммунальные услуги за декабрь 2023 года будут оплачены в январе 2024 года);                                          2.Прочие безвозмездные поступления, денежные пожертвования казенным учреждениям исполнение 99,5 %. Фактические расходы меньше планового объема средств от прочих безвозмездных поступлений, денежные пожертвования казенным учреждениям - за счет остатка на счетах учреждений на 01.01.2024 года.       </t>
  </si>
  <si>
    <t>1) Бюджет МГО -   освоен 100%                                                              2)  Иная, приносящая доход деятельность (оказание платных услуг, добровольное пожертвование, аренда) исполнение 94,6%. Фактические расходы меньше планового объема средств от иной, приносящей доход деятельности (оказание платных услуг, добровольное пожертвование, аренда) - за счет остатка на счетах учреждений на 01.01.2024 года.</t>
  </si>
  <si>
    <t>Бюджет МГО исполнено 98,5 %.                                  Фактические расходы меньше планового объема средств бюджета МГО сложились:                                                                      1) МБУДО "ДШИ №3" т.к. в конце декабря из-за болезни детей отменили поездку на конкурс пианистов (оплата взносов за участие в конкурсе);                                                                                         2) Заключен договор на охрану домика Деда Мороза  период с декабря2023 г.по январь 2024 г. и акт выполненных работ за декабрь подписан 31.12.2023 г.( на сумму 54000 руб. на сумму кредиторской задолженности.);                                           3) Поставщик не смог поставить материалы для новогодних мероприятий и учреждения  расторгли договор.</t>
  </si>
  <si>
    <t>Бюджет МГО исполнение 97,5%. Фактические расходы меньше планового объема средств бюджета МГО сложились:                                                                                                          1) Поставщик не смог поставить материалы для новогодних мероприятий и учреждения  расторгли договор.                                                                                                  Областной бюджет исполнение 100%;                                   Федеральный бюджет исполнение 100%.</t>
  </si>
  <si>
    <t>Исполнено 100%.</t>
  </si>
  <si>
    <t xml:space="preserve">Бюджет МГО исполнение 99,8 %.                                           Фактические расходы меньше планового объема средств за счет текущей кредиторской задолженности (счета за коммунальные услуги за декабрь 2023 года будут оплачены в январе 2024 года).                </t>
  </si>
  <si>
    <t>Исполнитель Соловьева Ольга Александровна 55-09-05</t>
  </si>
  <si>
    <t xml:space="preserve">Сведения о степени выполнения основных мероприятий муниципальной программы за    2023 год
«Развитие культуры в Миасском городском округе»  
</t>
  </si>
  <si>
    <t xml:space="preserve">1. Бюджет МГО исполнени 99,6%. Фактические расходы меньше планового объема средств за счет текущей кредиторской задолженности (счета за коммунальные услуги за декабрь 2023 года будут оплачены в январе 2024 года);                                          2.Прочие безвозмездные поступления, денежные пожертвования казенным учреждениям исполнение 99,5 %. Фактические расходы меньше планового объема средств от прочих безвозмездных поступлений, денежные пожертвования казенным учреждениям - за счет остатка на счетах учреждений на 01.01.2024 года.  </t>
  </si>
  <si>
    <r>
      <t>В рамках  мероприятия  в пределах выделенных ассигнований проведены расходы на выплату заработной платы сотрудникам учреждений и начислений на оплату труда, проведены расходы на содержание учреждений (коммунальные услуги, услуги охраны и др.), оплачены налоги на имущество, земельный налог и др. По результатам реализации мероприятия  количество пользователей мун</t>
    </r>
    <r>
      <rPr>
        <sz val="10"/>
        <rFont val="Times New Roman"/>
        <family val="1"/>
        <charset val="204"/>
      </rPr>
      <t>иципальных библиотек, в том числе удаленных составило 55 670 ед.</t>
    </r>
  </si>
  <si>
    <r>
      <t xml:space="preserve">В рамках  мероприятия  в пределах выделенных ассигнований проведены расходы на выплату заработной платы сотрудникам учреждений и начислений на оплату труда, проведены расходы на содержание учреждений (коммунальные услуги, услуги охраны и др.), оплачены налоги на имущество, земельный налог и др. По результатам реализации мероприятия   количество потребителей музейной услуги составляет </t>
    </r>
    <r>
      <rPr>
        <sz val="10"/>
        <rFont val="Times New Roman"/>
        <family val="1"/>
        <charset val="204"/>
      </rPr>
      <t>41 189 чело</t>
    </r>
    <r>
      <rPr>
        <sz val="10"/>
        <color theme="1"/>
        <rFont val="Times New Roman"/>
        <family val="1"/>
        <charset val="204"/>
      </rPr>
      <t>век.</t>
    </r>
  </si>
  <si>
    <r>
      <t>В рамках  мероприятия  в пределах выделенных ассигнований проведены расходы на выплату заработной платы сотрудникам муниципального ансамбля скрипачей "Вдохновение" и муниципального духового оркестра. На открытых площадках города проведе</t>
    </r>
    <r>
      <rPr>
        <sz val="10"/>
        <rFont val="Times New Roman"/>
        <family val="1"/>
        <charset val="204"/>
      </rPr>
      <t xml:space="preserve">но 23  мероприятия </t>
    </r>
    <r>
      <rPr>
        <sz val="10"/>
        <color theme="1"/>
        <rFont val="Times New Roman"/>
        <family val="1"/>
        <charset val="204"/>
      </rPr>
      <t xml:space="preserve">. </t>
    </r>
  </si>
  <si>
    <r>
      <t>В рамках  мероприятия  в пределах выделенных ассигнований проведены расходы на городские культурно Городские культурно-массовые мероприятия (конкурсы фестивали, выставки, государственные, национальные и календарные праздники, знаменательные даты и события, городские праздники, тематические программы)  массовые мероприятия в количест</t>
    </r>
    <r>
      <rPr>
        <sz val="10"/>
        <rFont val="Times New Roman"/>
        <family val="1"/>
        <charset val="204"/>
      </rPr>
      <t>ве 10 ед.</t>
    </r>
  </si>
  <si>
    <r>
      <t>В рамках  мероприятия  в пределах выделенных ассигнований проведены расходы на  грантовую  поддержку самодеятельных коллективов, фестивали и конкурсы детского творчества, Миасские звездочки, Звездная страна, конференции, КПК, семинары, профессиональные празднки, в том числе, мероприятия в рамках национального проекта "Культура" и др.  в к</t>
    </r>
    <r>
      <rPr>
        <sz val="10"/>
        <rFont val="Times New Roman"/>
        <family val="1"/>
        <charset val="204"/>
      </rPr>
      <t xml:space="preserve">оличестве 8  ед. </t>
    </r>
  </si>
  <si>
    <t xml:space="preserve">В рамках  мероприятия  в пределах выделенных ассигнований проведены расходы в т.ч.: аварийный ремонт сантехнического оборудования, текущий ремонт помещений ДШИ 1; разработана ПСД на капитальный ремонт фундамента ДШИ 3; Капитальный ремонт внутренних помещений в т.ч. услуги строительного котроля ДШИ 4; Аварийный ремонт инженерных сетей, Изготовление и установка дверей в фойе и малом зале, Ремонт лестничной клетки, Капитальный ремонт металлической  кровли в т.ч.  (услуги строительного контроля), Частичный ремонт фасада ул.Керченская,15 ЦД Строитель; Ремонт участка холодного водоснабжения ЦД "Строитель;Замена двух деревянных окон на блоки из ПВХ профиля в помещении филиала ЦД "Строитель" СК п.Новотагилка; Капитальный ремонт здания, капитальный ремонт кровли, дополнительные работы по ремонту (устройство козырька и перил), услуги строительного контроля СДК с.Новоандреевка; Текущий ремонт, строительный контроль МКУ "ЦБС" пр.Октября,9; Аварийный ремонт системы отопления МКУ ЦБС ф-л 16; Замена деревянных оконных блоков на окна из ПВХ профиля МКУ "ЦБС" ф-л 4; Установка евроокон МКУ "ЦБС" ф-л 21; Замена электрических ламп и системы освещения, косметический ремонт потолков МКУ "ЦБС" ф-л № 9; Аварийный ремонт сантехнического оборудования, Аварийный ремонт системы отопления в туалете, Монтаж охранной сигнализации в рамках капитального ремонта МКУ "ГДК" ул.Пролетарская,12;Капитальный ремонт фасада СДК п.Ленинск; Капитальный ремонт кровли, дополнительные работы (в т.ч.услуги строительного контроля), Капитальный ремонт системы электроснабжения (в т.ч. услуги по разработке проектной документации) ДК "Динамо"; Ремонт помещений МКУ "ФХК", Аварийный ремонт системы отопления (правая и левая сторона) МБУ "ГКМ". </t>
  </si>
  <si>
    <t>В рамках  мероприятия  в пределах выделенных ассигнований проведены расходы:  комплектование книжных фондов - (МКУ "ЦБС" с филиалами), создание виртуального концертного зала МБУДО "ДШИ № 2 ул.Стрепана Разина,2;  приобретение контенера для хранения угля и шлака СК п.Новотагилка; приобретение основных средств СДК с.Новоандреевка (в рамках государственной программы); Приобретение 2-х компьютеров МКУ "ЦБС" ул.Городская,12; Приобретение ноутбука МКУ "ЦБС" ул.Орловская,34; приобретение мебели, Приобретение методических пособий для интекактивного оборудования, Изделия из ПВХДШИ 1; Сейфы  для хранения, столы и стулья в учреждения где расположены УИК; Музыкальные инструменты ДШИ 2 ул.Романенко,3; ксилофон модель р 44 ДШИ 3; Приобретение аккордеона ДШИ 2 ул.Готвальда,4а; Приобретение компьютера ДШИ 4;Изготовление и установка стенда для афиш,  изготовление таблички для стенда ЦД "Строитель"; Телевизор (плазменная панель) СК п.Новотагилка и СДК с.Новоандреевка; Театральные кресла  СДК с.Новоандреевка; Приобретение светильников, Вокальная радиосистема ДК Бригантина; Приобретение основных средств в т.ч.: ноутбук, системный блок, монитор, мышь компьютерная, клавиатура компьютерная, радиосистема с 4-мя  вокальными микрофонами, стойка микрофонная 3 шт., кабель микрофонный 4 шт.. СДК п.Ленинск; Качели двойные на цепях, крестики-нолики на столбах СДК с.Смородинка; Приобретение огнетушителей МКУ ЦБС пр.Октября,9.</t>
  </si>
  <si>
    <t xml:space="preserve">В рамках  мероприятия  в пределах выделенных ассигнований проведены расходы:  изготовление плана эвакуации ЦД Строитель ул.Керченская,15; монтаж аварийного освещения СК п.Новотагилка;  ремонт системы охранной сигнализации, Установка автоматической системы пожарной сигнализации, системы оповещения и управления эвакуацией людей при пожаре МБУ ГКМ ул.Пушктна,8; Замена старых светильников на светодиодные, Электромонтажные работы по фасаду ДШИ 1; Установка видеонаблюдения, установка системы речевого оповещения ДШИ 4 ул.Вернадского,30; Монтаж аварийного освещения МКУ "ГДК", СДК с.Смородинка, СДК п.Ленинск; Дооборудование и наладка системы охранной сигнализации СДК п.Ленинск; Монтаж  системы охранной и пожарной сигнализации МКУ "ЦБС"; Монтаж АПС и СОУЭ  (чердачное помещение) ЦД Строитель ул.Керченская,15; Перезарядка, ежегодное ТО огнетушителей, испытание пожарного крана ЦД Строитель с филиалами; Монтаж аварийного освещения СК п.Новотагилка; </t>
  </si>
  <si>
    <t>6.4.</t>
  </si>
  <si>
    <t>В рамках мероприятия в пределах выдедленных ассигннований проведены расходы:Услуги государственной экспертизы проектной документации на предмет проверки достоверности определения сметной стоимости СДК с.Новоандреевка;  ; проведение специальной оценки условий труда ЦД Строитель ул.Керченская,15; создание виртуального концертного зала МБУДО ДШИ 2; Услуги строительного контроля работ по объекту «Капитальный ремонт кровли здания ЦД «Строитель» ул.Керченская,15; Восстановление благоустройства после устранения аварии на теплотрассе ЦД Строитель ул.Керченская,15; Разработка технических решений по ремонту 2 и 3 этажа; разработка эскизного проекта концертного зала и сметной документации на ремонт 2 и 3 этажей ДК Динамо; Поверка узла учёта тепловой энергии; испытание пожарного крана на водоотдачу и испытание пожарного крана на водоотдачу ДШИ 2 ул.Степана Разина2; Услуги по проведению государственной экспертизы документации в части проверки достоверности определения сметной стоимости ДШИ 3; Разработка дизайн-проекта и проектно-сметной документации «Интерьера Центральной городской библиотеки им.Ю.Н. Либединского Муниципального казенного учреждения «Централизованная библиотечная система» МКУ ЦБС пр.Октября,9; Ремонт ограждения, приобретение эмали, колера МБУ "ГКМ", Проведение работ (теплофизические испытания, инструментальный контроль и др.) и Проектирование капитального ремонта систем вентиляции и электроснабжения ДК "Бригантина".</t>
  </si>
  <si>
    <t>На отклонение показателей отразились факторы:                                                                                                                                         1. Закрытие библиотеки-филиала № 2 ул.Пушкина,56;                                                    2. Нехватка кадровых ресуросов;                                                                          3. Устаревшая материально-техническая база;                                                           4. Личностные факторы посетителей.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</si>
</sst>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3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vertical="center"/>
    </xf>
    <xf numFmtId="2" fontId="2" fillId="0" borderId="6" xfId="0" applyNumberFormat="1" applyFont="1" applyBorder="1"/>
    <xf numFmtId="0" fontId="6" fillId="0" borderId="0" xfId="0" applyFont="1"/>
    <xf numFmtId="49" fontId="2" fillId="0" borderId="0" xfId="0" applyNumberFormat="1" applyFont="1" applyFill="1"/>
    <xf numFmtId="0" fontId="2" fillId="0" borderId="0" xfId="0" applyFont="1" applyFill="1"/>
    <xf numFmtId="4" fontId="1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/>
    <xf numFmtId="2" fontId="2" fillId="0" borderId="0" xfId="0" applyNumberFormat="1" applyFont="1" applyFill="1"/>
    <xf numFmtId="2" fontId="2" fillId="0" borderId="6" xfId="0" applyNumberFormat="1" applyFont="1" applyFill="1" applyBorder="1"/>
    <xf numFmtId="0" fontId="2" fillId="0" borderId="0" xfId="0" applyFont="1" applyFill="1" applyBorder="1"/>
    <xf numFmtId="1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0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/>
    <xf numFmtId="4" fontId="7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/>
    <xf numFmtId="0" fontId="7" fillId="0" borderId="0" xfId="0" applyFont="1" applyFill="1"/>
    <xf numFmtId="0" fontId="0" fillId="0" borderId="0" xfId="0" applyFill="1" applyBorder="1"/>
    <xf numFmtId="0" fontId="0" fillId="0" borderId="0" xfId="0" applyFill="1"/>
    <xf numFmtId="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/>
    <xf numFmtId="49" fontId="10" fillId="0" borderId="0" xfId="0" applyNumberFormat="1" applyFont="1" applyFill="1"/>
    <xf numFmtId="0" fontId="10" fillId="0" borderId="0" xfId="0" applyFont="1" applyFill="1"/>
    <xf numFmtId="4" fontId="10" fillId="0" borderId="0" xfId="0" applyNumberFormat="1" applyFont="1" applyFill="1" applyAlignment="1">
      <alignment horizontal="right"/>
    </xf>
    <xf numFmtId="2" fontId="10" fillId="0" borderId="0" xfId="0" applyNumberFormat="1" applyFont="1" applyFill="1" applyAlignment="1"/>
    <xf numFmtId="2" fontId="10" fillId="0" borderId="0" xfId="0" applyNumberFormat="1" applyFont="1" applyFill="1"/>
    <xf numFmtId="2" fontId="10" fillId="0" borderId="6" xfId="0" applyNumberFormat="1" applyFont="1" applyFill="1" applyBorder="1"/>
    <xf numFmtId="0" fontId="10" fillId="0" borderId="0" xfId="0" applyFont="1" applyFill="1" applyAlignment="1">
      <alignment horizontal="right"/>
    </xf>
    <xf numFmtId="4" fontId="13" fillId="0" borderId="0" xfId="0" applyNumberFormat="1" applyFont="1" applyFill="1" applyAlignment="1">
      <alignment horizontal="right"/>
    </xf>
    <xf numFmtId="164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164" fontId="2" fillId="0" borderId="0" xfId="0" applyNumberFormat="1" applyFont="1" applyFill="1"/>
    <xf numFmtId="0" fontId="5" fillId="0" borderId="1" xfId="0" applyFont="1" applyBorder="1" applyAlignment="1">
      <alignment wrapText="1"/>
    </xf>
    <xf numFmtId="4" fontId="0" fillId="0" borderId="0" xfId="0" applyNumberFormat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Fill="1"/>
    <xf numFmtId="0" fontId="7" fillId="0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justify" vertical="top" wrapText="1"/>
    </xf>
    <xf numFmtId="0" fontId="11" fillId="0" borderId="4" xfId="0" applyFont="1" applyFill="1" applyBorder="1" applyAlignment="1">
      <alignment horizontal="justify" vertical="top" wrapText="1"/>
    </xf>
    <xf numFmtId="0" fontId="11" fillId="0" borderId="5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0" fontId="10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0" fontId="12" fillId="0" borderId="15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right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8"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0"/>
  <sheetViews>
    <sheetView tabSelected="1" zoomScale="90" zoomScaleNormal="90" workbookViewId="0">
      <pane ySplit="1" topLeftCell="A34" activePane="bottomLeft" state="frozen"/>
      <selection pane="bottomLeft" activeCell="A29" sqref="A29:F64"/>
    </sheetView>
  </sheetViews>
  <sheetFormatPr defaultRowHeight="15"/>
  <cols>
    <col min="2" max="2" width="82" customWidth="1"/>
    <col min="3" max="3" width="11.5703125" customWidth="1"/>
    <col min="4" max="4" width="14.7109375" style="7" customWidth="1"/>
    <col min="5" max="5" width="16.5703125" style="7" customWidth="1"/>
    <col min="6" max="6" width="58.28515625" customWidth="1"/>
    <col min="7" max="7" width="11.85546875" customWidth="1"/>
  </cols>
  <sheetData>
    <row r="1" spans="1:7" ht="65.25" customHeight="1">
      <c r="A1" s="112" t="s">
        <v>144</v>
      </c>
      <c r="B1" s="113"/>
      <c r="C1" s="113"/>
      <c r="D1" s="113"/>
      <c r="E1" s="113"/>
      <c r="F1" s="113"/>
    </row>
    <row r="2" spans="1:7" ht="27" customHeight="1">
      <c r="A2" s="114" t="s">
        <v>0</v>
      </c>
      <c r="B2" s="114" t="s">
        <v>1</v>
      </c>
      <c r="C2" s="114" t="s">
        <v>2</v>
      </c>
      <c r="D2" s="114" t="s">
        <v>3</v>
      </c>
      <c r="E2" s="114"/>
      <c r="F2" s="114" t="s">
        <v>4</v>
      </c>
    </row>
    <row r="3" spans="1:7">
      <c r="A3" s="114"/>
      <c r="B3" s="114"/>
      <c r="C3" s="114"/>
      <c r="D3" s="111" t="s">
        <v>5</v>
      </c>
      <c r="E3" s="111" t="s">
        <v>6</v>
      </c>
      <c r="F3" s="114"/>
    </row>
    <row r="4" spans="1:7" ht="15" customHeight="1">
      <c r="A4" s="114"/>
      <c r="B4" s="114"/>
      <c r="C4" s="114"/>
      <c r="D4" s="111"/>
      <c r="E4" s="111"/>
      <c r="F4" s="114"/>
    </row>
    <row r="5" spans="1:7">
      <c r="A5" s="76"/>
      <c r="B5" s="110" t="s">
        <v>45</v>
      </c>
      <c r="C5" s="110"/>
      <c r="D5" s="110"/>
      <c r="E5" s="110"/>
      <c r="F5" s="110"/>
    </row>
    <row r="6" spans="1:7" ht="30.75" customHeight="1">
      <c r="A6" s="75" t="s">
        <v>16</v>
      </c>
      <c r="B6" s="22" t="s">
        <v>46</v>
      </c>
      <c r="C6" s="75" t="s">
        <v>58</v>
      </c>
      <c r="D6" s="77">
        <v>11</v>
      </c>
      <c r="E6" s="78">
        <v>11</v>
      </c>
      <c r="F6" s="32" t="s">
        <v>121</v>
      </c>
      <c r="G6" s="102"/>
    </row>
    <row r="7" spans="1:7" ht="22.5" customHeight="1">
      <c r="A7" s="75" t="s">
        <v>17</v>
      </c>
      <c r="B7" s="22" t="s">
        <v>47</v>
      </c>
      <c r="C7" s="75" t="s">
        <v>59</v>
      </c>
      <c r="D7" s="33">
        <v>2500</v>
      </c>
      <c r="E7" s="70">
        <v>2512</v>
      </c>
      <c r="F7" s="32" t="s">
        <v>121</v>
      </c>
      <c r="G7" s="102"/>
    </row>
    <row r="8" spans="1:7" ht="89.25" customHeight="1">
      <c r="A8" s="75" t="s">
        <v>18</v>
      </c>
      <c r="B8" s="22" t="s">
        <v>48</v>
      </c>
      <c r="C8" s="99" t="s">
        <v>60</v>
      </c>
      <c r="D8" s="33">
        <v>56000</v>
      </c>
      <c r="E8" s="70">
        <v>55670</v>
      </c>
      <c r="F8" s="73" t="s">
        <v>189</v>
      </c>
      <c r="G8" s="103"/>
    </row>
    <row r="9" spans="1:7" ht="30.75" customHeight="1">
      <c r="A9" s="75" t="s">
        <v>19</v>
      </c>
      <c r="B9" s="22" t="s">
        <v>49</v>
      </c>
      <c r="C9" s="75" t="s">
        <v>60</v>
      </c>
      <c r="D9" s="33">
        <v>33000</v>
      </c>
      <c r="E9" s="70">
        <v>41189</v>
      </c>
      <c r="F9" s="32" t="s">
        <v>121</v>
      </c>
      <c r="G9" s="102"/>
    </row>
    <row r="10" spans="1:7" ht="26.25">
      <c r="A10" s="75" t="s">
        <v>20</v>
      </c>
      <c r="B10" s="34" t="s">
        <v>50</v>
      </c>
      <c r="C10" s="75" t="s">
        <v>58</v>
      </c>
      <c r="D10" s="75">
        <v>23</v>
      </c>
      <c r="E10" s="71">
        <v>23</v>
      </c>
      <c r="F10" s="32" t="s">
        <v>121</v>
      </c>
      <c r="G10" s="102"/>
    </row>
    <row r="11" spans="1:7">
      <c r="A11" s="79" t="s">
        <v>55</v>
      </c>
      <c r="B11" s="35" t="s">
        <v>51</v>
      </c>
      <c r="C11" s="75" t="s">
        <v>58</v>
      </c>
      <c r="D11" s="75">
        <v>10</v>
      </c>
      <c r="E11" s="71">
        <v>10</v>
      </c>
      <c r="F11" s="32" t="s">
        <v>121</v>
      </c>
      <c r="G11" s="102"/>
    </row>
    <row r="12" spans="1:7" ht="26.25">
      <c r="A12" s="79" t="s">
        <v>56</v>
      </c>
      <c r="B12" s="34" t="s">
        <v>138</v>
      </c>
      <c r="C12" s="75" t="s">
        <v>58</v>
      </c>
      <c r="D12" s="75">
        <v>8</v>
      </c>
      <c r="E12" s="71">
        <v>8</v>
      </c>
      <c r="F12" s="32" t="s">
        <v>121</v>
      </c>
      <c r="G12" s="102"/>
    </row>
    <row r="13" spans="1:7" ht="26.25">
      <c r="A13" s="79" t="s">
        <v>57</v>
      </c>
      <c r="B13" s="34" t="s">
        <v>53</v>
      </c>
      <c r="C13" s="75" t="s">
        <v>58</v>
      </c>
      <c r="D13" s="75">
        <v>22</v>
      </c>
      <c r="E13" s="71">
        <v>22</v>
      </c>
      <c r="F13" s="32" t="s">
        <v>121</v>
      </c>
      <c r="G13" s="102"/>
    </row>
    <row r="14" spans="1:7" ht="36.75" customHeight="1">
      <c r="A14" s="79" t="s">
        <v>139</v>
      </c>
      <c r="B14" s="72" t="s">
        <v>146</v>
      </c>
      <c r="C14" s="79" t="s">
        <v>61</v>
      </c>
      <c r="D14" s="75">
        <v>2</v>
      </c>
      <c r="E14" s="71">
        <v>2</v>
      </c>
      <c r="F14" s="32" t="s">
        <v>121</v>
      </c>
      <c r="G14" s="102"/>
    </row>
    <row r="15" spans="1:7" ht="26.25">
      <c r="A15" s="79" t="s">
        <v>140</v>
      </c>
      <c r="B15" s="65" t="s">
        <v>145</v>
      </c>
      <c r="C15" s="75" t="s">
        <v>58</v>
      </c>
      <c r="D15" s="75">
        <v>1</v>
      </c>
      <c r="E15" s="71">
        <v>1</v>
      </c>
      <c r="F15" s="32" t="s">
        <v>121</v>
      </c>
      <c r="G15" s="102"/>
    </row>
    <row r="16" spans="1:7" ht="21" customHeight="1">
      <c r="A16" s="79" t="s">
        <v>141</v>
      </c>
      <c r="B16" s="36" t="s">
        <v>54</v>
      </c>
      <c r="C16" s="79" t="s">
        <v>61</v>
      </c>
      <c r="D16" s="75">
        <v>95</v>
      </c>
      <c r="E16" s="71">
        <v>99.8</v>
      </c>
      <c r="F16" s="32" t="s">
        <v>121</v>
      </c>
      <c r="G16" s="102"/>
    </row>
    <row r="17" spans="1:6">
      <c r="A17" s="31"/>
      <c r="B17" s="37"/>
      <c r="C17" s="31"/>
      <c r="D17" s="38"/>
      <c r="E17" s="38"/>
      <c r="F17" s="39"/>
    </row>
    <row r="18" spans="1:6">
      <c r="A18" s="104" t="s">
        <v>126</v>
      </c>
      <c r="B18" s="106"/>
      <c r="C18" s="107"/>
      <c r="D18" s="115"/>
      <c r="E18" s="38"/>
      <c r="F18" s="39"/>
    </row>
    <row r="19" spans="1:6">
      <c r="A19" s="104" t="s">
        <v>136</v>
      </c>
      <c r="B19" s="105"/>
      <c r="C19" s="31"/>
      <c r="D19" s="38"/>
      <c r="E19" s="38"/>
      <c r="F19" s="39"/>
    </row>
    <row r="20" spans="1:6">
      <c r="A20" s="31"/>
      <c r="B20" s="37"/>
      <c r="C20" s="31"/>
      <c r="D20" s="38"/>
      <c r="E20" s="38"/>
      <c r="F20" s="39"/>
    </row>
    <row r="21" spans="1:6">
      <c r="A21" s="31"/>
      <c r="B21" s="37"/>
      <c r="C21" s="31"/>
      <c r="D21" s="38"/>
      <c r="E21" s="38"/>
      <c r="F21" s="39"/>
    </row>
    <row r="22" spans="1:6">
      <c r="A22" s="31"/>
      <c r="B22" s="37"/>
      <c r="C22" s="31"/>
      <c r="D22" s="38"/>
      <c r="E22" s="38"/>
      <c r="F22" s="39"/>
    </row>
    <row r="23" spans="1:6">
      <c r="A23" s="31"/>
      <c r="B23" s="37"/>
      <c r="C23" s="31"/>
      <c r="D23" s="38"/>
      <c r="E23" s="38"/>
      <c r="F23" s="39"/>
    </row>
    <row r="24" spans="1:6">
      <c r="A24" s="31"/>
      <c r="B24" s="37"/>
      <c r="C24" s="31"/>
      <c r="D24" s="38"/>
      <c r="E24" s="38"/>
      <c r="F24" s="39"/>
    </row>
    <row r="25" spans="1:6">
      <c r="A25" s="31"/>
      <c r="B25" s="37"/>
      <c r="C25" s="31"/>
      <c r="D25" s="38"/>
      <c r="E25" s="38"/>
      <c r="F25" s="39"/>
    </row>
    <row r="26" spans="1:6">
      <c r="A26" s="31"/>
      <c r="B26" s="37"/>
      <c r="C26" s="31"/>
      <c r="D26" s="38"/>
      <c r="E26" s="38"/>
      <c r="F26" s="39"/>
    </row>
    <row r="27" spans="1:6">
      <c r="A27" s="31"/>
      <c r="B27" s="37"/>
      <c r="C27" s="31"/>
      <c r="D27" s="38"/>
      <c r="E27" s="38"/>
      <c r="F27" s="39"/>
    </row>
    <row r="28" spans="1:6">
      <c r="A28" s="31"/>
      <c r="B28" s="37"/>
      <c r="C28" s="31"/>
      <c r="D28" s="38"/>
      <c r="E28" s="38"/>
      <c r="F28" s="39"/>
    </row>
    <row r="29" spans="1:6">
      <c r="A29" s="107" t="s">
        <v>89</v>
      </c>
      <c r="B29" s="107"/>
      <c r="C29" s="107"/>
      <c r="D29" s="107"/>
      <c r="E29" s="107"/>
      <c r="F29" s="107"/>
    </row>
    <row r="30" spans="1:6">
      <c r="A30" s="37" t="s">
        <v>63</v>
      </c>
      <c r="B30" s="40"/>
      <c r="C30" s="40"/>
      <c r="D30" s="41"/>
      <c r="E30" s="41"/>
      <c r="F30" s="40"/>
    </row>
    <row r="31" spans="1:6">
      <c r="A31" s="37" t="s">
        <v>64</v>
      </c>
      <c r="B31" s="40"/>
      <c r="C31" s="40"/>
      <c r="D31" s="40"/>
      <c r="E31" s="40"/>
      <c r="F31" s="40"/>
    </row>
    <row r="32" spans="1:6">
      <c r="A32" s="99" t="s">
        <v>16</v>
      </c>
      <c r="B32" s="22" t="s">
        <v>46</v>
      </c>
      <c r="C32" s="99" t="s">
        <v>58</v>
      </c>
      <c r="D32" s="23">
        <v>11</v>
      </c>
      <c r="E32" s="23">
        <v>11</v>
      </c>
      <c r="F32" s="32" t="s">
        <v>62</v>
      </c>
    </row>
    <row r="33" spans="1:6">
      <c r="A33" s="109" t="s">
        <v>38</v>
      </c>
      <c r="B33" s="109"/>
      <c r="C33" s="109"/>
      <c r="D33" s="109"/>
      <c r="E33" s="109"/>
      <c r="F33" s="109"/>
    </row>
    <row r="34" spans="1:6">
      <c r="A34" s="36" t="s">
        <v>65</v>
      </c>
      <c r="B34" s="42"/>
      <c r="C34" s="42"/>
      <c r="D34" s="42"/>
      <c r="E34" s="42"/>
      <c r="F34" s="42"/>
    </row>
    <row r="35" spans="1:6">
      <c r="A35" s="36" t="s">
        <v>66</v>
      </c>
      <c r="B35" s="42"/>
      <c r="C35" s="42"/>
      <c r="D35" s="42"/>
      <c r="E35" s="42"/>
      <c r="F35" s="42"/>
    </row>
    <row r="36" spans="1:6">
      <c r="A36" s="99" t="s">
        <v>16</v>
      </c>
      <c r="B36" s="22" t="s">
        <v>47</v>
      </c>
      <c r="C36" s="99" t="s">
        <v>59</v>
      </c>
      <c r="D36" s="33">
        <v>2500</v>
      </c>
      <c r="E36" s="33">
        <v>2512</v>
      </c>
      <c r="F36" s="32" t="s">
        <v>62</v>
      </c>
    </row>
    <row r="37" spans="1:6">
      <c r="A37" s="109" t="s">
        <v>67</v>
      </c>
      <c r="B37" s="109"/>
      <c r="C37" s="109"/>
      <c r="D37" s="109"/>
      <c r="E37" s="109"/>
      <c r="F37" s="109"/>
    </row>
    <row r="38" spans="1:6">
      <c r="A38" s="36" t="s">
        <v>68</v>
      </c>
      <c r="B38" s="42"/>
      <c r="C38" s="42"/>
      <c r="D38" s="42"/>
      <c r="E38" s="42"/>
      <c r="F38" s="42"/>
    </row>
    <row r="39" spans="1:6">
      <c r="A39" s="36" t="s">
        <v>69</v>
      </c>
      <c r="B39" s="42"/>
      <c r="C39" s="42"/>
      <c r="D39" s="42"/>
      <c r="E39" s="42"/>
      <c r="F39" s="42"/>
    </row>
    <row r="40" spans="1:6" ht="63.75">
      <c r="A40" s="99" t="s">
        <v>16</v>
      </c>
      <c r="B40" s="22" t="s">
        <v>48</v>
      </c>
      <c r="C40" s="99" t="s">
        <v>60</v>
      </c>
      <c r="D40" s="33">
        <v>56000</v>
      </c>
      <c r="E40" s="33">
        <v>55670</v>
      </c>
      <c r="F40" s="73" t="s">
        <v>189</v>
      </c>
    </row>
    <row r="41" spans="1:6">
      <c r="A41" s="109" t="s">
        <v>70</v>
      </c>
      <c r="B41" s="109"/>
      <c r="C41" s="109"/>
      <c r="D41" s="109"/>
      <c r="E41" s="109"/>
      <c r="F41" s="109"/>
    </row>
    <row r="42" spans="1:6">
      <c r="A42" s="36" t="s">
        <v>71</v>
      </c>
      <c r="B42" s="42"/>
      <c r="C42" s="42"/>
      <c r="D42" s="42"/>
      <c r="E42" s="42"/>
      <c r="F42" s="42"/>
    </row>
    <row r="43" spans="1:6">
      <c r="A43" s="36" t="s">
        <v>72</v>
      </c>
      <c r="B43" s="42"/>
      <c r="C43" s="42"/>
      <c r="D43" s="42"/>
      <c r="E43" s="42"/>
      <c r="F43" s="42"/>
    </row>
    <row r="44" spans="1:6">
      <c r="A44" s="99" t="s">
        <v>16</v>
      </c>
      <c r="B44" s="22" t="s">
        <v>49</v>
      </c>
      <c r="C44" s="99" t="s">
        <v>60</v>
      </c>
      <c r="D44" s="33">
        <v>33000</v>
      </c>
      <c r="E44" s="33">
        <v>41189</v>
      </c>
      <c r="F44" s="32" t="s">
        <v>62</v>
      </c>
    </row>
    <row r="45" spans="1:6">
      <c r="A45" s="109" t="s">
        <v>73</v>
      </c>
      <c r="B45" s="109"/>
      <c r="C45" s="109"/>
      <c r="D45" s="109"/>
      <c r="E45" s="109"/>
      <c r="F45" s="109"/>
    </row>
    <row r="46" spans="1:6">
      <c r="A46" s="36" t="s">
        <v>74</v>
      </c>
      <c r="B46" s="42"/>
      <c r="C46" s="42"/>
      <c r="D46" s="42"/>
      <c r="E46" s="42"/>
      <c r="F46" s="42"/>
    </row>
    <row r="47" spans="1:6">
      <c r="A47" s="36" t="s">
        <v>75</v>
      </c>
      <c r="B47" s="42"/>
      <c r="C47" s="42"/>
      <c r="D47" s="42"/>
      <c r="E47" s="42"/>
      <c r="F47" s="42"/>
    </row>
    <row r="48" spans="1:6" ht="26.25">
      <c r="A48" s="99">
        <v>1</v>
      </c>
      <c r="B48" s="34" t="s">
        <v>50</v>
      </c>
      <c r="C48" s="99" t="s">
        <v>58</v>
      </c>
      <c r="D48" s="99">
        <v>23</v>
      </c>
      <c r="E48" s="99">
        <v>23</v>
      </c>
      <c r="F48" s="32" t="s">
        <v>62</v>
      </c>
    </row>
    <row r="49" spans="1:6">
      <c r="A49" s="24">
        <v>2</v>
      </c>
      <c r="B49" s="36" t="s">
        <v>51</v>
      </c>
      <c r="C49" s="99" t="s">
        <v>58</v>
      </c>
      <c r="D49" s="99">
        <v>10</v>
      </c>
      <c r="E49" s="99">
        <v>10</v>
      </c>
      <c r="F49" s="32" t="s">
        <v>62</v>
      </c>
    </row>
    <row r="50" spans="1:6" ht="26.25">
      <c r="A50" s="24">
        <v>3</v>
      </c>
      <c r="B50" s="34" t="s">
        <v>52</v>
      </c>
      <c r="C50" s="99" t="s">
        <v>58</v>
      </c>
      <c r="D50" s="99">
        <v>8</v>
      </c>
      <c r="E50" s="99">
        <v>8</v>
      </c>
      <c r="F50" s="32" t="s">
        <v>62</v>
      </c>
    </row>
    <row r="51" spans="1:6">
      <c r="A51" s="109" t="s">
        <v>42</v>
      </c>
      <c r="B51" s="109"/>
      <c r="C51" s="109"/>
      <c r="D51" s="109"/>
      <c r="E51" s="109"/>
      <c r="F51" s="109"/>
    </row>
    <row r="52" spans="1:6">
      <c r="A52" s="36" t="s">
        <v>76</v>
      </c>
      <c r="B52" s="42"/>
      <c r="C52" s="42"/>
      <c r="D52" s="42"/>
      <c r="E52" s="42"/>
      <c r="F52" s="42"/>
    </row>
    <row r="53" spans="1:6">
      <c r="A53" s="36" t="s">
        <v>77</v>
      </c>
      <c r="B53" s="42"/>
      <c r="C53" s="42"/>
      <c r="D53" s="42"/>
      <c r="E53" s="42"/>
      <c r="F53" s="42"/>
    </row>
    <row r="54" spans="1:6" ht="26.25">
      <c r="A54" s="24">
        <v>1</v>
      </c>
      <c r="B54" s="34" t="s">
        <v>53</v>
      </c>
      <c r="C54" s="99" t="s">
        <v>58</v>
      </c>
      <c r="D54" s="99">
        <v>22</v>
      </c>
      <c r="E54" s="99">
        <v>22</v>
      </c>
      <c r="F54" s="32" t="s">
        <v>62</v>
      </c>
    </row>
    <row r="55" spans="1:6" ht="26.25">
      <c r="A55" s="24">
        <v>2</v>
      </c>
      <c r="B55" s="34" t="s">
        <v>146</v>
      </c>
      <c r="C55" s="99" t="s">
        <v>58</v>
      </c>
      <c r="D55" s="99">
        <v>2</v>
      </c>
      <c r="E55" s="99">
        <v>2</v>
      </c>
      <c r="F55" s="32" t="s">
        <v>62</v>
      </c>
    </row>
    <row r="56" spans="1:6" ht="26.25">
      <c r="A56" s="24">
        <v>3</v>
      </c>
      <c r="B56" s="34" t="s">
        <v>145</v>
      </c>
      <c r="C56" s="99" t="s">
        <v>58</v>
      </c>
      <c r="D56" s="99">
        <v>1</v>
      </c>
      <c r="E56" s="99">
        <v>1</v>
      </c>
      <c r="F56" s="32" t="s">
        <v>62</v>
      </c>
    </row>
    <row r="57" spans="1:6">
      <c r="A57" s="109" t="s">
        <v>78</v>
      </c>
      <c r="B57" s="109"/>
      <c r="C57" s="109"/>
      <c r="D57" s="109"/>
      <c r="E57" s="109"/>
      <c r="F57" s="109"/>
    </row>
    <row r="58" spans="1:6">
      <c r="A58" s="36" t="s">
        <v>79</v>
      </c>
      <c r="B58" s="42"/>
      <c r="C58" s="42"/>
      <c r="D58" s="42"/>
      <c r="E58" s="42"/>
      <c r="F58" s="42"/>
    </row>
    <row r="59" spans="1:6">
      <c r="A59" s="36" t="s">
        <v>80</v>
      </c>
      <c r="B59" s="42"/>
      <c r="C59" s="42"/>
      <c r="D59" s="42"/>
      <c r="E59" s="42"/>
      <c r="F59" s="42"/>
    </row>
    <row r="60" spans="1:6">
      <c r="A60" s="24">
        <v>1</v>
      </c>
      <c r="B60" s="36" t="s">
        <v>54</v>
      </c>
      <c r="C60" s="24" t="s">
        <v>61</v>
      </c>
      <c r="D60" s="21">
        <v>95</v>
      </c>
      <c r="E60" s="59">
        <v>99.8</v>
      </c>
      <c r="F60" s="32" t="s">
        <v>121</v>
      </c>
    </row>
    <row r="61" spans="1:6">
      <c r="A61" s="40"/>
      <c r="B61" s="40"/>
      <c r="C61" s="43"/>
      <c r="D61" s="43"/>
      <c r="E61" s="43"/>
      <c r="F61" s="43"/>
    </row>
    <row r="62" spans="1:6">
      <c r="A62" s="40"/>
      <c r="B62" s="40"/>
      <c r="C62" s="43"/>
      <c r="D62" s="43"/>
      <c r="E62" s="43"/>
      <c r="F62" s="43"/>
    </row>
    <row r="63" spans="1:6" ht="15" customHeight="1">
      <c r="A63" s="104" t="s">
        <v>126</v>
      </c>
      <c r="B63" s="106"/>
      <c r="C63" s="107"/>
      <c r="D63" s="108"/>
      <c r="E63" s="43"/>
      <c r="F63" s="43"/>
    </row>
    <row r="64" spans="1:6">
      <c r="A64" s="104" t="s">
        <v>136</v>
      </c>
      <c r="B64" s="105"/>
      <c r="C64" s="43"/>
      <c r="D64" s="43"/>
      <c r="E64" s="43"/>
      <c r="F64" s="43"/>
    </row>
    <row r="65" spans="1:6">
      <c r="A65" s="40"/>
      <c r="B65" s="40"/>
      <c r="C65" s="43"/>
      <c r="D65" s="43"/>
      <c r="E65" s="43"/>
      <c r="F65" s="43"/>
    </row>
    <row r="66" spans="1:6">
      <c r="A66" s="40"/>
      <c r="B66" s="40"/>
      <c r="C66" s="43"/>
      <c r="D66" s="43"/>
      <c r="E66" s="43"/>
      <c r="F66" s="43"/>
    </row>
    <row r="67" spans="1:6">
      <c r="A67" s="40"/>
      <c r="B67" s="40"/>
      <c r="C67" s="43"/>
      <c r="D67" s="43"/>
      <c r="E67" s="43"/>
      <c r="F67" s="43"/>
    </row>
    <row r="68" spans="1:6">
      <c r="A68" s="40"/>
      <c r="B68" s="40"/>
      <c r="C68" s="43"/>
      <c r="D68" s="43"/>
      <c r="E68" s="43"/>
      <c r="F68" s="43"/>
    </row>
    <row r="69" spans="1:6">
      <c r="A69" s="40"/>
      <c r="B69" s="40"/>
      <c r="C69" s="43"/>
      <c r="D69" s="43"/>
      <c r="E69" s="43"/>
      <c r="F69" s="43"/>
    </row>
    <row r="70" spans="1:6">
      <c r="A70" s="40"/>
      <c r="B70" s="40"/>
      <c r="C70" s="43"/>
      <c r="D70" s="43"/>
      <c r="E70" s="43"/>
      <c r="F70" s="43"/>
    </row>
    <row r="71" spans="1:6">
      <c r="A71" s="40"/>
      <c r="B71" s="40"/>
      <c r="C71" s="43"/>
      <c r="D71" s="43"/>
      <c r="E71" s="43"/>
      <c r="F71" s="43"/>
    </row>
    <row r="72" spans="1:6">
      <c r="A72" s="40"/>
      <c r="B72" s="40"/>
      <c r="C72" s="43"/>
      <c r="D72" s="43"/>
      <c r="E72" s="43"/>
      <c r="F72" s="43"/>
    </row>
    <row r="73" spans="1:6">
      <c r="A73" s="40"/>
      <c r="B73" s="40"/>
      <c r="C73" s="43"/>
      <c r="D73" s="43"/>
      <c r="E73" s="43"/>
      <c r="F73" s="43"/>
    </row>
    <row r="74" spans="1:6">
      <c r="A74" s="40"/>
      <c r="B74" s="40"/>
      <c r="C74" s="43"/>
      <c r="D74" s="43"/>
      <c r="E74" s="43"/>
      <c r="F74" s="43"/>
    </row>
    <row r="75" spans="1:6">
      <c r="A75" s="40"/>
      <c r="B75" s="40"/>
      <c r="C75" s="43"/>
      <c r="D75" s="43"/>
      <c r="E75" s="43"/>
      <c r="F75" s="43"/>
    </row>
    <row r="76" spans="1:6">
      <c r="A76" s="40"/>
      <c r="B76" s="40"/>
      <c r="C76" s="43"/>
      <c r="D76" s="43"/>
      <c r="E76" s="43"/>
      <c r="F76" s="43"/>
    </row>
    <row r="77" spans="1:6">
      <c r="A77" s="40"/>
      <c r="B77" s="40"/>
      <c r="C77" s="43"/>
      <c r="D77" s="43"/>
      <c r="E77" s="43"/>
      <c r="F77" s="43"/>
    </row>
    <row r="78" spans="1:6">
      <c r="A78" s="40"/>
      <c r="B78" s="40"/>
      <c r="C78" s="43"/>
      <c r="D78" s="43"/>
      <c r="E78" s="43"/>
      <c r="F78" s="43"/>
    </row>
    <row r="79" spans="1:6">
      <c r="A79" s="40"/>
      <c r="B79" s="40"/>
      <c r="C79" s="43"/>
      <c r="D79" s="43"/>
      <c r="E79" s="43"/>
      <c r="F79" s="43"/>
    </row>
    <row r="80" spans="1:6">
      <c r="A80" s="40"/>
      <c r="B80" s="40"/>
      <c r="C80" s="43"/>
      <c r="D80" s="43"/>
      <c r="E80" s="43"/>
      <c r="F80" s="43"/>
    </row>
    <row r="81" spans="1:6">
      <c r="A81" s="40"/>
      <c r="B81" s="40"/>
      <c r="C81" s="43"/>
      <c r="D81" s="43"/>
      <c r="E81" s="43"/>
      <c r="F81" s="43"/>
    </row>
    <row r="82" spans="1:6">
      <c r="A82" s="40"/>
      <c r="B82" s="40"/>
      <c r="C82" s="43"/>
      <c r="D82" s="43"/>
      <c r="E82" s="43"/>
      <c r="F82" s="43"/>
    </row>
    <row r="83" spans="1:6">
      <c r="A83" s="44"/>
      <c r="B83" s="44"/>
      <c r="C83" s="45"/>
      <c r="D83" s="45"/>
      <c r="E83" s="45"/>
      <c r="F83" s="45"/>
    </row>
    <row r="84" spans="1:6">
      <c r="A84" s="44"/>
      <c r="B84" s="44"/>
      <c r="C84" s="45"/>
      <c r="D84" s="45"/>
      <c r="E84" s="45"/>
      <c r="F84" s="45"/>
    </row>
    <row r="85" spans="1:6">
      <c r="A85" s="4"/>
      <c r="B85" s="4"/>
      <c r="D85"/>
      <c r="E85"/>
    </row>
    <row r="86" spans="1:6">
      <c r="A86" s="4"/>
      <c r="B86" s="4"/>
      <c r="D86"/>
      <c r="E86"/>
    </row>
    <row r="87" spans="1:6">
      <c r="A87" s="4"/>
      <c r="B87" s="4"/>
      <c r="D87"/>
      <c r="E87"/>
    </row>
    <row r="88" spans="1:6">
      <c r="A88" s="4"/>
      <c r="B88" s="4"/>
      <c r="D88"/>
      <c r="E88"/>
    </row>
    <row r="89" spans="1:6">
      <c r="A89" s="4"/>
      <c r="B89" s="4"/>
      <c r="D89"/>
      <c r="E89"/>
    </row>
    <row r="90" spans="1:6">
      <c r="A90" s="4"/>
      <c r="B90" s="4"/>
      <c r="D90"/>
      <c r="E90"/>
    </row>
  </sheetData>
  <mergeCells count="22">
    <mergeCell ref="A18:B18"/>
    <mergeCell ref="A19:B19"/>
    <mergeCell ref="B5:F5"/>
    <mergeCell ref="E3:E4"/>
    <mergeCell ref="A1:F1"/>
    <mergeCell ref="D3:D4"/>
    <mergeCell ref="D2:E2"/>
    <mergeCell ref="B2:B4"/>
    <mergeCell ref="C2:C4"/>
    <mergeCell ref="F2:F4"/>
    <mergeCell ref="A2:A4"/>
    <mergeCell ref="C18:D18"/>
    <mergeCell ref="A29:F29"/>
    <mergeCell ref="A33:F33"/>
    <mergeCell ref="A37:F37"/>
    <mergeCell ref="A41:F41"/>
    <mergeCell ref="A45:F45"/>
    <mergeCell ref="A64:B64"/>
    <mergeCell ref="A63:B63"/>
    <mergeCell ref="C63:D63"/>
    <mergeCell ref="A51:F51"/>
    <mergeCell ref="A57:F57"/>
  </mergeCells>
  <pageMargins left="0.25" right="0.25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3"/>
  <sheetViews>
    <sheetView topLeftCell="A27" workbookViewId="0">
      <selection activeCell="A27" sqref="A27:G31"/>
    </sheetView>
  </sheetViews>
  <sheetFormatPr defaultRowHeight="15"/>
  <cols>
    <col min="1" max="1" width="5.42578125" customWidth="1"/>
    <col min="2" max="2" width="23.140625" customWidth="1"/>
    <col min="3" max="3" width="54.28515625" customWidth="1"/>
    <col min="4" max="4" width="11.85546875" customWidth="1"/>
    <col min="5" max="5" width="10" customWidth="1"/>
    <col min="6" max="6" width="7.7109375" customWidth="1"/>
    <col min="7" max="7" width="18.28515625" customWidth="1"/>
  </cols>
  <sheetData>
    <row r="1" spans="1:7" ht="60" customHeight="1">
      <c r="A1" s="116" t="s">
        <v>177</v>
      </c>
      <c r="B1" s="116"/>
      <c r="C1" s="116"/>
      <c r="D1" s="116"/>
      <c r="E1" s="116"/>
      <c r="F1" s="116"/>
      <c r="G1" s="117"/>
    </row>
    <row r="2" spans="1:7" ht="24.75" customHeight="1">
      <c r="A2" s="121" t="s">
        <v>25</v>
      </c>
      <c r="B2" s="121" t="s">
        <v>26</v>
      </c>
      <c r="C2" s="121" t="s">
        <v>107</v>
      </c>
      <c r="D2" s="120" t="s">
        <v>111</v>
      </c>
      <c r="E2" s="120"/>
      <c r="F2" s="120"/>
      <c r="G2" s="120"/>
    </row>
    <row r="3" spans="1:7" ht="39" customHeight="1">
      <c r="A3" s="120"/>
      <c r="B3" s="122"/>
      <c r="C3" s="122"/>
      <c r="D3" s="121" t="s">
        <v>112</v>
      </c>
      <c r="E3" s="121" t="s">
        <v>108</v>
      </c>
      <c r="F3" s="121" t="s">
        <v>109</v>
      </c>
      <c r="G3" s="28" t="s">
        <v>110</v>
      </c>
    </row>
    <row r="4" spans="1:7" ht="15" hidden="1" customHeight="1">
      <c r="A4" s="120"/>
      <c r="B4" s="122"/>
      <c r="C4" s="122"/>
      <c r="D4" s="121"/>
      <c r="E4" s="121"/>
      <c r="F4" s="121"/>
      <c r="G4" s="29"/>
    </row>
    <row r="5" spans="1:7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9">
        <v>7</v>
      </c>
    </row>
    <row r="6" spans="1:7" ht="15" customHeight="1">
      <c r="A6" s="118" t="s">
        <v>113</v>
      </c>
      <c r="B6" s="119"/>
      <c r="C6" s="119"/>
      <c r="D6" s="119"/>
      <c r="E6" s="119"/>
      <c r="F6" s="119"/>
      <c r="G6" s="119"/>
    </row>
    <row r="7" spans="1:7">
      <c r="A7" s="27">
        <v>1</v>
      </c>
      <c r="B7" s="110" t="s">
        <v>81</v>
      </c>
      <c r="C7" s="124"/>
      <c r="D7" s="124"/>
      <c r="E7" s="124"/>
      <c r="F7" s="124"/>
      <c r="G7" s="124"/>
    </row>
    <row r="8" spans="1:7" ht="102">
      <c r="A8" s="17" t="s">
        <v>82</v>
      </c>
      <c r="B8" s="22" t="s">
        <v>104</v>
      </c>
      <c r="C8" s="73" t="s">
        <v>122</v>
      </c>
      <c r="D8" s="101">
        <f>Финансирование!E13</f>
        <v>66962</v>
      </c>
      <c r="E8" s="101">
        <f>Финансирование!F13</f>
        <v>66962</v>
      </c>
      <c r="F8" s="47">
        <f>D8-E8</f>
        <v>0</v>
      </c>
      <c r="G8" s="74" t="s">
        <v>174</v>
      </c>
    </row>
    <row r="9" spans="1:7" ht="230.25" customHeight="1">
      <c r="A9" s="17" t="s">
        <v>90</v>
      </c>
      <c r="B9" s="22" t="s">
        <v>105</v>
      </c>
      <c r="C9" s="73" t="s">
        <v>123</v>
      </c>
      <c r="D9" s="94">
        <f>Финансирование!E18</f>
        <v>28578.3</v>
      </c>
      <c r="E9" s="94">
        <f>Финансирование!F18</f>
        <v>28511.5</v>
      </c>
      <c r="F9" s="47">
        <f>D9-E9</f>
        <v>66.799999999999272</v>
      </c>
      <c r="G9" s="74" t="s">
        <v>169</v>
      </c>
    </row>
    <row r="10" spans="1:7">
      <c r="A10" s="18">
        <v>2</v>
      </c>
      <c r="B10" s="110" t="s">
        <v>83</v>
      </c>
      <c r="C10" s="124"/>
      <c r="D10" s="124"/>
      <c r="E10" s="124"/>
      <c r="F10" s="124"/>
      <c r="G10" s="124"/>
    </row>
    <row r="11" spans="1:7" ht="88.5" customHeight="1">
      <c r="A11" s="18" t="s">
        <v>84</v>
      </c>
      <c r="B11" s="22" t="s">
        <v>103</v>
      </c>
      <c r="C11" s="73" t="s">
        <v>127</v>
      </c>
      <c r="D11" s="94">
        <f>Финансирование!E25</f>
        <v>87459.700000000012</v>
      </c>
      <c r="E11" s="94">
        <f>Финансирование!F25</f>
        <v>87459.700000000012</v>
      </c>
      <c r="F11" s="46">
        <f>D11-E11</f>
        <v>0</v>
      </c>
      <c r="G11" s="74" t="s">
        <v>174</v>
      </c>
    </row>
    <row r="12" spans="1:7" ht="94.5" customHeight="1">
      <c r="A12" s="18" t="s">
        <v>91</v>
      </c>
      <c r="B12" s="22" t="s">
        <v>124</v>
      </c>
      <c r="C12" s="73" t="s">
        <v>127</v>
      </c>
      <c r="D12" s="94">
        <f>Финансирование!E30</f>
        <v>40941.199999999997</v>
      </c>
      <c r="E12" s="94">
        <f>Финансирование!F30</f>
        <v>40941.199999999997</v>
      </c>
      <c r="F12" s="46">
        <f>D12-E12</f>
        <v>0</v>
      </c>
      <c r="G12" s="74" t="s">
        <v>174</v>
      </c>
    </row>
    <row r="13" spans="1:7">
      <c r="A13" s="18">
        <v>3</v>
      </c>
      <c r="B13" s="110" t="s">
        <v>92</v>
      </c>
      <c r="C13" s="124"/>
      <c r="D13" s="124"/>
      <c r="E13" s="124"/>
      <c r="F13" s="124"/>
      <c r="G13" s="124"/>
    </row>
    <row r="14" spans="1:7" ht="409.5">
      <c r="A14" s="19" t="s">
        <v>85</v>
      </c>
      <c r="B14" s="22" t="s">
        <v>93</v>
      </c>
      <c r="C14" s="73" t="s">
        <v>179</v>
      </c>
      <c r="D14" s="94">
        <f>Финансирование!E36</f>
        <v>68435.3</v>
      </c>
      <c r="E14" s="94">
        <f>Финансирование!F36</f>
        <v>68174.900000000009</v>
      </c>
      <c r="F14" s="46">
        <f>D14-E14</f>
        <v>260.39999999999418</v>
      </c>
      <c r="G14" s="22" t="s">
        <v>178</v>
      </c>
    </row>
    <row r="15" spans="1:7">
      <c r="A15" s="18">
        <v>4</v>
      </c>
      <c r="B15" s="110" t="s">
        <v>94</v>
      </c>
      <c r="C15" s="125"/>
      <c r="D15" s="125"/>
      <c r="E15" s="125"/>
      <c r="F15" s="125"/>
      <c r="G15" s="125"/>
    </row>
    <row r="16" spans="1:7" ht="207.75" customHeight="1">
      <c r="A16" s="19" t="s">
        <v>114</v>
      </c>
      <c r="B16" s="22" t="s">
        <v>116</v>
      </c>
      <c r="C16" s="73" t="s">
        <v>180</v>
      </c>
      <c r="D16" s="46">
        <f>Финансирование!E43</f>
        <v>15727.3</v>
      </c>
      <c r="E16" s="46">
        <f>Финансирование!F43</f>
        <v>15644.8</v>
      </c>
      <c r="F16" s="94">
        <f>D16-E16</f>
        <v>82.5</v>
      </c>
      <c r="G16" s="22" t="s">
        <v>171</v>
      </c>
    </row>
    <row r="17" spans="1:8">
      <c r="A17" s="18">
        <v>5</v>
      </c>
      <c r="B17" s="110" t="s">
        <v>106</v>
      </c>
      <c r="C17" s="125"/>
      <c r="D17" s="125"/>
      <c r="E17" s="125"/>
      <c r="F17" s="125"/>
      <c r="G17" s="125"/>
    </row>
    <row r="18" spans="1:8" ht="138" customHeight="1">
      <c r="A18" s="18" t="s">
        <v>86</v>
      </c>
      <c r="B18" s="22" t="s">
        <v>117</v>
      </c>
      <c r="C18" s="73" t="s">
        <v>181</v>
      </c>
      <c r="D18" s="94">
        <f>Финансирование!E49</f>
        <v>368.3</v>
      </c>
      <c r="E18" s="94">
        <f>Финансирование!F49</f>
        <v>368.3</v>
      </c>
      <c r="F18" s="95">
        <v>0</v>
      </c>
      <c r="G18" s="22" t="s">
        <v>174</v>
      </c>
    </row>
    <row r="19" spans="1:8" ht="409.5">
      <c r="A19" s="18" t="s">
        <v>95</v>
      </c>
      <c r="B19" s="22" t="s">
        <v>118</v>
      </c>
      <c r="C19" s="73" t="s">
        <v>182</v>
      </c>
      <c r="D19" s="94">
        <f>Финансирование!E54</f>
        <v>22996.9</v>
      </c>
      <c r="E19" s="94">
        <f>Финансирование!F54</f>
        <v>22641.200000000001</v>
      </c>
      <c r="F19" s="46">
        <f>D19-E19</f>
        <v>355.70000000000073</v>
      </c>
      <c r="G19" s="22" t="s">
        <v>172</v>
      </c>
    </row>
    <row r="20" spans="1:8" ht="191.25" customHeight="1">
      <c r="A20" s="18" t="s">
        <v>96</v>
      </c>
      <c r="B20" s="22" t="s">
        <v>132</v>
      </c>
      <c r="C20" s="73" t="s">
        <v>183</v>
      </c>
      <c r="D20" s="94">
        <f>Финансирование!E59</f>
        <v>1257.3999999999999</v>
      </c>
      <c r="E20" s="94">
        <f>Финансирование!F59</f>
        <v>1227.7</v>
      </c>
      <c r="F20" s="46">
        <f>D20-E20</f>
        <v>29.699999999999818</v>
      </c>
      <c r="G20" s="22" t="s">
        <v>173</v>
      </c>
    </row>
    <row r="21" spans="1:8">
      <c r="A21" s="20" t="s">
        <v>55</v>
      </c>
      <c r="B21" s="110" t="s">
        <v>97</v>
      </c>
      <c r="C21" s="125"/>
      <c r="D21" s="125"/>
      <c r="E21" s="125"/>
      <c r="F21" s="125"/>
      <c r="G21" s="125"/>
    </row>
    <row r="22" spans="1:8" ht="409.5" customHeight="1">
      <c r="A22" s="19" t="s">
        <v>87</v>
      </c>
      <c r="B22" s="22" t="s">
        <v>133</v>
      </c>
      <c r="C22" s="73" t="s">
        <v>184</v>
      </c>
      <c r="D22" s="94">
        <f>Финансирование!E65</f>
        <v>53828.7</v>
      </c>
      <c r="E22" s="94">
        <f>Финансирование!F65</f>
        <v>53827.3</v>
      </c>
      <c r="F22" s="94">
        <f>D22-E22</f>
        <v>1.3999999999941792</v>
      </c>
      <c r="G22" s="22" t="s">
        <v>163</v>
      </c>
    </row>
    <row r="23" spans="1:8" ht="293.25">
      <c r="A23" s="19" t="s">
        <v>98</v>
      </c>
      <c r="B23" s="22" t="s">
        <v>134</v>
      </c>
      <c r="C23" s="22" t="s">
        <v>185</v>
      </c>
      <c r="D23" s="94">
        <f>Финансирование!E70</f>
        <v>7252.6</v>
      </c>
      <c r="E23" s="94">
        <f>Финансирование!F70</f>
        <v>7251.4</v>
      </c>
      <c r="F23" s="94">
        <f>D23-E23</f>
        <v>1.2000000000007276</v>
      </c>
      <c r="G23" s="22" t="s">
        <v>164</v>
      </c>
    </row>
    <row r="24" spans="1:8" ht="227.25" customHeight="1">
      <c r="A24" s="19" t="s">
        <v>99</v>
      </c>
      <c r="B24" s="22" t="s">
        <v>115</v>
      </c>
      <c r="C24" s="22" t="s">
        <v>186</v>
      </c>
      <c r="D24" s="94">
        <f>Финансирование!E75</f>
        <v>1758.4</v>
      </c>
      <c r="E24" s="94">
        <f>Финансирование!F75</f>
        <v>1758.2</v>
      </c>
      <c r="F24" s="47">
        <f>D24-E24</f>
        <v>0.20000000000004547</v>
      </c>
      <c r="G24" s="100" t="s">
        <v>165</v>
      </c>
    </row>
    <row r="25" spans="1:8" ht="171" customHeight="1">
      <c r="A25" s="19" t="s">
        <v>187</v>
      </c>
      <c r="B25" s="22" t="s">
        <v>142</v>
      </c>
      <c r="C25" s="22" t="s">
        <v>143</v>
      </c>
      <c r="D25" s="94">
        <f>Финансирование!E90</f>
        <v>1000</v>
      </c>
      <c r="E25" s="94">
        <f>Финансирование!F90</f>
        <v>1000</v>
      </c>
      <c r="F25" s="47">
        <f>D25-E25</f>
        <v>0</v>
      </c>
      <c r="G25" s="22" t="s">
        <v>174</v>
      </c>
    </row>
    <row r="26" spans="1:8" ht="365.25" customHeight="1">
      <c r="A26" s="19" t="s">
        <v>100</v>
      </c>
      <c r="B26" s="22" t="s">
        <v>119</v>
      </c>
      <c r="C26" s="22" t="s">
        <v>188</v>
      </c>
      <c r="D26" s="94">
        <f>Финансирование!E95</f>
        <v>2903.9</v>
      </c>
      <c r="E26" s="94">
        <f>Финансирование!F95</f>
        <v>2903.9</v>
      </c>
      <c r="F26" s="94">
        <f>D26-E26</f>
        <v>0</v>
      </c>
      <c r="G26" s="22" t="s">
        <v>137</v>
      </c>
      <c r="H26" s="66"/>
    </row>
    <row r="27" spans="1:8">
      <c r="A27" s="18" t="s">
        <v>56</v>
      </c>
      <c r="B27" s="110" t="s">
        <v>101</v>
      </c>
      <c r="C27" s="124"/>
      <c r="D27" s="124"/>
      <c r="E27" s="124"/>
      <c r="F27" s="124"/>
      <c r="G27" s="124"/>
    </row>
    <row r="28" spans="1:8" ht="191.25">
      <c r="A28" s="18" t="s">
        <v>102</v>
      </c>
      <c r="B28" s="22" t="s">
        <v>120</v>
      </c>
      <c r="C28" s="73" t="s">
        <v>127</v>
      </c>
      <c r="D28" s="94">
        <f>Финансирование!E101</f>
        <v>54470.9</v>
      </c>
      <c r="E28" s="94">
        <f>Финансирование!F101</f>
        <v>54364.9</v>
      </c>
      <c r="F28" s="47">
        <f>D28-E28</f>
        <v>106</v>
      </c>
      <c r="G28" s="22" t="s">
        <v>175</v>
      </c>
    </row>
    <row r="29" spans="1:8">
      <c r="A29" s="9"/>
      <c r="B29" s="9"/>
      <c r="C29" s="9"/>
      <c r="D29" s="9"/>
      <c r="E29" s="9"/>
      <c r="F29" s="9"/>
    </row>
    <row r="30" spans="1:8">
      <c r="A30" s="104" t="s">
        <v>126</v>
      </c>
      <c r="B30" s="105"/>
      <c r="C30" s="25"/>
      <c r="D30" s="9"/>
      <c r="E30" s="9"/>
      <c r="F30" s="9"/>
    </row>
    <row r="31" spans="1:8">
      <c r="A31" s="104" t="s">
        <v>135</v>
      </c>
      <c r="B31" s="105"/>
      <c r="C31" s="123"/>
      <c r="D31" s="9"/>
      <c r="E31" s="9"/>
      <c r="F31" s="9"/>
    </row>
    <row r="32" spans="1:8">
      <c r="A32" s="9"/>
      <c r="B32" s="9"/>
      <c r="C32" s="9"/>
      <c r="D32" s="9"/>
      <c r="E32" s="9"/>
      <c r="F32" s="9"/>
    </row>
    <row r="33" spans="1:6">
      <c r="A33" s="9"/>
      <c r="B33" s="9"/>
      <c r="C33" s="9"/>
      <c r="D33" s="9"/>
      <c r="E33" s="9"/>
      <c r="F33" s="9"/>
    </row>
    <row r="34" spans="1:6">
      <c r="A34" s="9"/>
      <c r="B34" s="9"/>
      <c r="C34" s="9"/>
      <c r="D34" s="9"/>
      <c r="E34" s="9"/>
      <c r="F34" s="9"/>
    </row>
    <row r="35" spans="1:6">
      <c r="A35" s="9"/>
      <c r="B35" s="9"/>
      <c r="C35" s="9"/>
      <c r="D35" s="9"/>
      <c r="E35" s="9"/>
      <c r="F35" s="9"/>
    </row>
    <row r="36" spans="1:6">
      <c r="A36" s="9"/>
      <c r="B36" s="9"/>
      <c r="C36" s="9"/>
      <c r="D36" s="9"/>
      <c r="E36" s="9"/>
      <c r="F36" s="9"/>
    </row>
    <row r="37" spans="1:6">
      <c r="A37" s="9"/>
      <c r="B37" s="9"/>
      <c r="C37" s="9"/>
      <c r="D37" s="9"/>
      <c r="E37" s="9"/>
      <c r="F37" s="9"/>
    </row>
    <row r="38" spans="1:6">
      <c r="A38" s="9"/>
      <c r="B38" s="9"/>
      <c r="C38" s="9"/>
      <c r="D38" s="9"/>
      <c r="E38" s="9"/>
      <c r="F38" s="9"/>
    </row>
    <row r="39" spans="1:6">
      <c r="A39" s="9"/>
      <c r="B39" s="9"/>
      <c r="C39" s="9"/>
      <c r="D39" s="9"/>
      <c r="E39" s="9"/>
      <c r="F39" s="9"/>
    </row>
    <row r="40" spans="1:6">
      <c r="A40" s="9"/>
      <c r="B40" s="9"/>
      <c r="C40" s="9"/>
      <c r="D40" s="9"/>
      <c r="E40" s="9"/>
      <c r="F40" s="9"/>
    </row>
    <row r="41" spans="1:6">
      <c r="A41" s="9"/>
      <c r="B41" s="9"/>
      <c r="C41" s="9"/>
      <c r="D41" s="9"/>
      <c r="E41" s="9"/>
      <c r="F41" s="9"/>
    </row>
    <row r="42" spans="1:6">
      <c r="A42" s="9"/>
      <c r="B42" s="9"/>
      <c r="C42" s="9"/>
      <c r="D42" s="9"/>
      <c r="E42" s="9"/>
      <c r="F42" s="9"/>
    </row>
    <row r="43" spans="1:6">
      <c r="A43" s="9"/>
      <c r="B43" s="9"/>
      <c r="C43" s="9"/>
      <c r="D43" s="9"/>
      <c r="E43" s="9"/>
      <c r="F43" s="9"/>
    </row>
    <row r="44" spans="1:6">
      <c r="A44" s="9"/>
      <c r="B44" s="9"/>
      <c r="C44" s="9"/>
      <c r="D44" s="9"/>
      <c r="E44" s="9"/>
      <c r="F44" s="9"/>
    </row>
    <row r="45" spans="1:6">
      <c r="A45" s="9"/>
      <c r="B45" s="9"/>
      <c r="C45" s="9"/>
      <c r="D45" s="9"/>
      <c r="E45" s="9"/>
      <c r="F45" s="9"/>
    </row>
    <row r="46" spans="1:6">
      <c r="A46" s="9"/>
      <c r="B46" s="9"/>
      <c r="C46" s="9"/>
      <c r="D46" s="9"/>
      <c r="E46" s="9"/>
      <c r="F46" s="9"/>
    </row>
    <row r="47" spans="1:6">
      <c r="A47" s="9"/>
      <c r="B47" s="9"/>
      <c r="C47" s="9"/>
      <c r="D47" s="9"/>
      <c r="E47" s="9"/>
      <c r="F47" s="9"/>
    </row>
    <row r="48" spans="1:6">
      <c r="A48" s="9"/>
      <c r="B48" s="9"/>
      <c r="C48" s="9"/>
      <c r="D48" s="9"/>
      <c r="E48" s="9"/>
      <c r="F48" s="9"/>
    </row>
    <row r="49" spans="1:6">
      <c r="A49" s="9"/>
      <c r="B49" s="9"/>
      <c r="C49" s="9"/>
      <c r="D49" s="9"/>
      <c r="E49" s="9"/>
      <c r="F49" s="9"/>
    </row>
    <row r="50" spans="1:6">
      <c r="A50" s="9"/>
      <c r="B50" s="9"/>
      <c r="C50" s="9"/>
      <c r="D50" s="9"/>
      <c r="E50" s="9"/>
      <c r="F50" s="9"/>
    </row>
    <row r="51" spans="1:6">
      <c r="A51" s="9"/>
      <c r="B51" s="9"/>
      <c r="C51" s="9"/>
      <c r="D51" s="9"/>
      <c r="E51" s="9"/>
      <c r="F51" s="9"/>
    </row>
    <row r="52" spans="1:6">
      <c r="A52" s="9"/>
      <c r="B52" s="9"/>
      <c r="C52" s="9"/>
      <c r="D52" s="9"/>
      <c r="E52" s="9"/>
      <c r="F52" s="9"/>
    </row>
    <row r="53" spans="1:6">
      <c r="A53" s="9"/>
      <c r="B53" s="9"/>
      <c r="C53" s="9"/>
      <c r="D53" s="9"/>
      <c r="E53" s="9"/>
      <c r="F53" s="9"/>
    </row>
    <row r="54" spans="1:6">
      <c r="A54" s="9"/>
      <c r="B54" s="9"/>
      <c r="C54" s="9"/>
      <c r="D54" s="9"/>
      <c r="E54" s="9"/>
      <c r="F54" s="9"/>
    </row>
    <row r="55" spans="1:6">
      <c r="A55" s="9"/>
      <c r="B55" s="9"/>
      <c r="C55" s="9"/>
      <c r="D55" s="9"/>
      <c r="E55" s="9"/>
      <c r="F55" s="9"/>
    </row>
    <row r="56" spans="1:6">
      <c r="A56" s="9"/>
      <c r="B56" s="9"/>
      <c r="C56" s="9"/>
      <c r="D56" s="9"/>
      <c r="E56" s="9"/>
      <c r="F56" s="9"/>
    </row>
    <row r="57" spans="1:6">
      <c r="A57" s="9"/>
      <c r="B57" s="9"/>
      <c r="C57" s="9"/>
      <c r="D57" s="9"/>
      <c r="E57" s="9"/>
      <c r="F57" s="9"/>
    </row>
    <row r="58" spans="1:6">
      <c r="A58" s="9"/>
      <c r="B58" s="9"/>
      <c r="C58" s="9"/>
      <c r="D58" s="9"/>
      <c r="E58" s="9"/>
      <c r="F58" s="9"/>
    </row>
    <row r="59" spans="1:6">
      <c r="A59" s="9"/>
      <c r="B59" s="9"/>
      <c r="C59" s="9"/>
      <c r="D59" s="9"/>
      <c r="E59" s="9"/>
      <c r="F59" s="9"/>
    </row>
    <row r="60" spans="1:6">
      <c r="A60" s="9"/>
      <c r="B60" s="9"/>
      <c r="C60" s="9"/>
      <c r="D60" s="9"/>
      <c r="E60" s="9"/>
      <c r="F60" s="9"/>
    </row>
    <row r="61" spans="1:6">
      <c r="A61" s="9"/>
      <c r="B61" s="9"/>
      <c r="C61" s="9"/>
      <c r="D61" s="9"/>
      <c r="E61" s="9"/>
      <c r="F61" s="9"/>
    </row>
    <row r="62" spans="1:6">
      <c r="A62" s="9"/>
      <c r="B62" s="9"/>
      <c r="C62" s="9"/>
      <c r="D62" s="9"/>
      <c r="E62" s="9"/>
      <c r="F62" s="9"/>
    </row>
    <row r="63" spans="1:6">
      <c r="A63" s="9"/>
      <c r="B63" s="9"/>
      <c r="C63" s="9"/>
      <c r="D63" s="9"/>
      <c r="E63" s="9"/>
      <c r="F63" s="9"/>
    </row>
    <row r="64" spans="1:6">
      <c r="A64" s="9"/>
      <c r="B64" s="9"/>
      <c r="C64" s="9"/>
      <c r="D64" s="9"/>
      <c r="E64" s="9"/>
      <c r="F64" s="9"/>
    </row>
    <row r="65" spans="1:6">
      <c r="A65" s="9"/>
      <c r="B65" s="9"/>
      <c r="C65" s="9"/>
      <c r="D65" s="9"/>
      <c r="E65" s="9"/>
      <c r="F65" s="9"/>
    </row>
    <row r="66" spans="1:6">
      <c r="A66" s="9"/>
      <c r="B66" s="9"/>
      <c r="C66" s="9"/>
      <c r="D66" s="9"/>
      <c r="E66" s="9"/>
      <c r="F66" s="9"/>
    </row>
    <row r="67" spans="1:6">
      <c r="A67" s="9"/>
      <c r="B67" s="9"/>
      <c r="C67" s="9"/>
      <c r="D67" s="9"/>
      <c r="E67" s="9"/>
      <c r="F67" s="9"/>
    </row>
    <row r="68" spans="1:6">
      <c r="A68" s="9"/>
      <c r="B68" s="9"/>
      <c r="C68" s="9"/>
      <c r="D68" s="9"/>
      <c r="E68" s="9"/>
      <c r="F68" s="9"/>
    </row>
    <row r="69" spans="1:6">
      <c r="A69" s="9"/>
      <c r="B69" s="9"/>
      <c r="C69" s="9"/>
      <c r="D69" s="9"/>
      <c r="E69" s="9"/>
      <c r="F69" s="9"/>
    </row>
    <row r="70" spans="1:6">
      <c r="A70" s="9"/>
      <c r="B70" s="9"/>
      <c r="C70" s="9"/>
      <c r="D70" s="9"/>
      <c r="E70" s="9"/>
      <c r="F70" s="9"/>
    </row>
    <row r="71" spans="1:6">
      <c r="A71" s="9"/>
      <c r="B71" s="9"/>
      <c r="C71" s="9"/>
      <c r="D71" s="9"/>
      <c r="E71" s="9"/>
      <c r="F71" s="9"/>
    </row>
    <row r="72" spans="1:6">
      <c r="A72" s="9"/>
      <c r="B72" s="9"/>
      <c r="C72" s="9"/>
      <c r="D72" s="9"/>
      <c r="E72" s="9"/>
      <c r="F72" s="9"/>
    </row>
    <row r="73" spans="1:6">
      <c r="A73" s="9"/>
      <c r="B73" s="9"/>
      <c r="C73" s="9"/>
      <c r="D73" s="9"/>
      <c r="E73" s="9"/>
      <c r="F73" s="9"/>
    </row>
    <row r="74" spans="1:6">
      <c r="A74" s="9"/>
      <c r="B74" s="9"/>
      <c r="C74" s="9"/>
      <c r="D74" s="9"/>
      <c r="E74" s="9"/>
      <c r="F74" s="9"/>
    </row>
    <row r="75" spans="1:6">
      <c r="A75" s="9"/>
      <c r="B75" s="9"/>
      <c r="C75" s="9"/>
      <c r="D75" s="9"/>
      <c r="E75" s="9"/>
      <c r="F75" s="9"/>
    </row>
    <row r="76" spans="1:6">
      <c r="A76" s="9"/>
      <c r="B76" s="9"/>
      <c r="C76" s="9"/>
      <c r="D76" s="9"/>
      <c r="E76" s="9"/>
      <c r="F76" s="9"/>
    </row>
    <row r="77" spans="1:6">
      <c r="A77" s="9"/>
      <c r="B77" s="9"/>
      <c r="C77" s="9"/>
      <c r="D77" s="9"/>
      <c r="E77" s="9"/>
      <c r="F77" s="9"/>
    </row>
    <row r="78" spans="1:6">
      <c r="A78" s="9"/>
      <c r="B78" s="9"/>
      <c r="C78" s="9"/>
      <c r="D78" s="9"/>
      <c r="E78" s="9"/>
      <c r="F78" s="9"/>
    </row>
    <row r="79" spans="1:6">
      <c r="A79" s="9"/>
      <c r="B79" s="9"/>
      <c r="C79" s="9"/>
      <c r="D79" s="9"/>
      <c r="E79" s="9"/>
      <c r="F79" s="9"/>
    </row>
    <row r="80" spans="1:6">
      <c r="A80" s="9"/>
      <c r="B80" s="9"/>
      <c r="C80" s="9"/>
      <c r="D80" s="9"/>
      <c r="E80" s="9"/>
      <c r="F80" s="9"/>
    </row>
    <row r="81" spans="1:6">
      <c r="A81" s="9"/>
      <c r="B81" s="9"/>
      <c r="C81" s="9"/>
      <c r="D81" s="9"/>
      <c r="E81" s="9"/>
      <c r="F81" s="9"/>
    </row>
    <row r="82" spans="1:6">
      <c r="A82" s="9"/>
      <c r="B82" s="9"/>
      <c r="C82" s="9"/>
      <c r="D82" s="9"/>
      <c r="E82" s="9"/>
      <c r="F82" s="9"/>
    </row>
    <row r="83" spans="1:6">
      <c r="A83" s="9"/>
      <c r="B83" s="9"/>
      <c r="C83" s="9"/>
      <c r="D83" s="9"/>
      <c r="E83" s="9"/>
      <c r="F83" s="9"/>
    </row>
  </sheetData>
  <mergeCells count="18">
    <mergeCell ref="A30:B30"/>
    <mergeCell ref="A31:C31"/>
    <mergeCell ref="B10:G10"/>
    <mergeCell ref="B7:G7"/>
    <mergeCell ref="F3:F4"/>
    <mergeCell ref="D3:D4"/>
    <mergeCell ref="E3:E4"/>
    <mergeCell ref="B17:G17"/>
    <mergeCell ref="B21:G21"/>
    <mergeCell ref="B27:G27"/>
    <mergeCell ref="B13:G13"/>
    <mergeCell ref="B15:G15"/>
    <mergeCell ref="A1:G1"/>
    <mergeCell ref="A6:G6"/>
    <mergeCell ref="D2:G2"/>
    <mergeCell ref="A2:A4"/>
    <mergeCell ref="B2:B4"/>
    <mergeCell ref="C2:C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3"/>
  <sheetViews>
    <sheetView topLeftCell="A71" zoomScale="85" zoomScaleNormal="85" workbookViewId="0">
      <selection sqref="A1:J107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8" hidden="1" customWidth="1"/>
    <col min="10" max="10" width="43.140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3" ht="76.5" customHeight="1">
      <c r="A1" s="128" t="s">
        <v>166</v>
      </c>
      <c r="B1" s="129"/>
      <c r="C1" s="129"/>
      <c r="D1" s="129"/>
      <c r="E1" s="129"/>
      <c r="F1" s="129"/>
      <c r="G1" s="129"/>
      <c r="H1" s="129"/>
      <c r="I1" s="129"/>
      <c r="J1" s="129"/>
      <c r="K1" s="16"/>
      <c r="L1" s="11"/>
      <c r="M1" s="11"/>
    </row>
    <row r="2" spans="1:13" ht="31.5" customHeight="1">
      <c r="A2" s="126" t="s">
        <v>0</v>
      </c>
      <c r="B2" s="125" t="s">
        <v>12</v>
      </c>
      <c r="C2" s="125" t="s">
        <v>11</v>
      </c>
      <c r="D2" s="125" t="s">
        <v>7</v>
      </c>
      <c r="E2" s="130" t="s">
        <v>8</v>
      </c>
      <c r="F2" s="130"/>
      <c r="G2" s="130"/>
      <c r="H2" s="130"/>
      <c r="I2" s="130"/>
      <c r="J2" s="125" t="s">
        <v>13</v>
      </c>
      <c r="K2" s="11"/>
      <c r="L2" s="11"/>
      <c r="M2" s="11"/>
    </row>
    <row r="3" spans="1:13" ht="15.75" customHeight="1">
      <c r="A3" s="126"/>
      <c r="B3" s="125"/>
      <c r="C3" s="125"/>
      <c r="D3" s="125"/>
      <c r="E3" s="127" t="s">
        <v>9</v>
      </c>
      <c r="F3" s="130" t="s">
        <v>10</v>
      </c>
      <c r="G3" s="130"/>
      <c r="H3" s="130"/>
      <c r="I3" s="130"/>
      <c r="J3" s="125"/>
      <c r="K3" s="11"/>
      <c r="L3" s="11"/>
      <c r="M3" s="11"/>
    </row>
    <row r="4" spans="1:13" ht="15.75" customHeight="1">
      <c r="A4" s="126"/>
      <c r="B4" s="125"/>
      <c r="C4" s="125"/>
      <c r="D4" s="125"/>
      <c r="E4" s="127"/>
      <c r="F4" s="130"/>
      <c r="G4" s="130"/>
      <c r="H4" s="130"/>
      <c r="I4" s="130"/>
      <c r="J4" s="125"/>
      <c r="K4" s="11"/>
      <c r="L4" s="11"/>
      <c r="M4" s="11"/>
    </row>
    <row r="5" spans="1:13" ht="15">
      <c r="A5" s="60" t="s">
        <v>15</v>
      </c>
      <c r="B5" s="61">
        <v>2</v>
      </c>
      <c r="C5" s="60"/>
      <c r="D5" s="62">
        <v>3</v>
      </c>
      <c r="E5" s="61">
        <v>4</v>
      </c>
      <c r="F5" s="61">
        <v>5</v>
      </c>
      <c r="G5" s="61"/>
      <c r="H5" s="61"/>
      <c r="I5" s="61"/>
      <c r="J5" s="61">
        <v>6</v>
      </c>
      <c r="K5" s="11"/>
      <c r="L5" s="11"/>
      <c r="M5" s="11"/>
    </row>
    <row r="6" spans="1:13" ht="22.5" customHeight="1">
      <c r="A6" s="134"/>
      <c r="B6" s="135" t="s">
        <v>27</v>
      </c>
      <c r="C6" s="138" t="s">
        <v>21</v>
      </c>
      <c r="D6" s="26" t="s">
        <v>14</v>
      </c>
      <c r="E6" s="30">
        <f>E7+E8+E9+E11+E10</f>
        <v>453940.90000000008</v>
      </c>
      <c r="F6" s="30">
        <f>F7+F8+F9+F11+F10</f>
        <v>453037</v>
      </c>
      <c r="G6" s="48" t="e">
        <f>G13+G18+G25+G30+G36+G43+G49+G54+G59+G65+G70+G75+#REF!+G95+G101</f>
        <v>#REF!</v>
      </c>
      <c r="H6" s="48" t="e">
        <f>H13+H18+H25+H30+H36+H43+H49+H54+H59+H65+H70+H75+#REF!+H95+H101</f>
        <v>#REF!</v>
      </c>
      <c r="I6" s="48" t="e">
        <f>I13+I18+I25+I30+I36+I43+I49+I54+I59+I65+I70+I75+#REF!+I95+I101</f>
        <v>#REF!</v>
      </c>
      <c r="J6" s="131" t="s">
        <v>167</v>
      </c>
      <c r="K6" s="11"/>
      <c r="L6" s="11"/>
      <c r="M6" s="11"/>
    </row>
    <row r="7" spans="1:13" ht="15">
      <c r="A7" s="134"/>
      <c r="B7" s="136"/>
      <c r="C7" s="138"/>
      <c r="D7" s="26" t="s">
        <v>22</v>
      </c>
      <c r="E7" s="30">
        <f>E14+E19+E26+E31+E37+E44+E50+E55+E60+E66+E71+E76+E91+E96+E102</f>
        <v>439141.90000000008</v>
      </c>
      <c r="F7" s="30">
        <f>F14+F19+F26+F31+F37+F44+F50+F55+F60+F66+F71+F76+F91+F96+F102</f>
        <v>438320.9</v>
      </c>
      <c r="G7" s="48" t="e">
        <f>G14+G19+G26+G31+G37+G44+G55+G60+G66+G71+G76+#REF!+G96+G102</f>
        <v>#REF!</v>
      </c>
      <c r="H7" s="48" t="e">
        <f>H14+H19+H26+H31+H37+H44+H55+H60+H66+H71+H76+#REF!+H96+H102</f>
        <v>#REF!</v>
      </c>
      <c r="I7" s="48" t="e">
        <f>I14+I19+I26+I31+I37+I44+I55+I60+I66+I71+I76+#REF!+I96+I102</f>
        <v>#REF!</v>
      </c>
      <c r="J7" s="132"/>
      <c r="K7" s="63"/>
      <c r="L7" s="11"/>
      <c r="M7" s="11"/>
    </row>
    <row r="8" spans="1:13" ht="15">
      <c r="A8" s="134"/>
      <c r="B8" s="136"/>
      <c r="C8" s="138"/>
      <c r="D8" s="26" t="s">
        <v>23</v>
      </c>
      <c r="E8" s="30">
        <f>E61+E72</f>
        <v>348.3</v>
      </c>
      <c r="F8" s="30">
        <f>F15+F27+F32+F38+F45+F51+F56+F61+F67+F72+F77+F82+F97</f>
        <v>348.3</v>
      </c>
      <c r="G8" s="67">
        <v>0</v>
      </c>
      <c r="H8" s="49"/>
      <c r="I8" s="30"/>
      <c r="J8" s="132"/>
      <c r="K8" s="11"/>
      <c r="L8" s="11"/>
      <c r="M8" s="11"/>
    </row>
    <row r="9" spans="1:13" ht="15">
      <c r="A9" s="134"/>
      <c r="B9" s="136"/>
      <c r="C9" s="138"/>
      <c r="D9" s="26" t="s">
        <v>24</v>
      </c>
      <c r="E9" s="30">
        <f>E62+E73+E98</f>
        <v>3810.2000000000003</v>
      </c>
      <c r="F9" s="30">
        <f>F16+F21+F28+F33+F39+F46+F52+F57+F62+F68+F73+F78+F83+F98</f>
        <v>3810.2000000000003</v>
      </c>
      <c r="G9" s="67">
        <v>0</v>
      </c>
      <c r="H9" s="49"/>
      <c r="I9" s="30"/>
      <c r="J9" s="132"/>
      <c r="K9" s="11">
        <f>F6/E6*100</f>
        <v>99.800877162643843</v>
      </c>
      <c r="L9" s="11"/>
      <c r="M9" s="11"/>
    </row>
    <row r="10" spans="1:13" ht="64.5" customHeight="1">
      <c r="A10" s="134"/>
      <c r="B10" s="136"/>
      <c r="C10" s="138"/>
      <c r="D10" s="26" t="s">
        <v>128</v>
      </c>
      <c r="E10" s="30">
        <f>E22+E41</f>
        <v>95.2</v>
      </c>
      <c r="F10" s="30">
        <f>F41+F22</f>
        <v>94.8</v>
      </c>
      <c r="G10" s="67"/>
      <c r="H10" s="49"/>
      <c r="I10" s="30"/>
      <c r="J10" s="132"/>
      <c r="K10" s="11"/>
      <c r="L10" s="11"/>
      <c r="M10" s="11"/>
    </row>
    <row r="11" spans="1:13" ht="345.75" customHeight="1">
      <c r="A11" s="134"/>
      <c r="B11" s="137"/>
      <c r="C11" s="138"/>
      <c r="D11" s="97" t="s">
        <v>88</v>
      </c>
      <c r="E11" s="98">
        <f>E17+E29+E34+E47</f>
        <v>10545.3</v>
      </c>
      <c r="F11" s="98">
        <f>F17+F29+F34+F47</f>
        <v>10462.799999999999</v>
      </c>
      <c r="G11" s="67"/>
      <c r="H11" s="49"/>
      <c r="I11" s="30"/>
      <c r="J11" s="133"/>
      <c r="K11" s="11"/>
      <c r="L11" s="11"/>
      <c r="M11" s="11"/>
    </row>
    <row r="12" spans="1:13" ht="15">
      <c r="A12" s="140" t="s">
        <v>17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1"/>
      <c r="L12" s="11"/>
      <c r="M12" s="11"/>
    </row>
    <row r="13" spans="1:13" ht="15">
      <c r="A13" s="138" t="s">
        <v>16</v>
      </c>
      <c r="B13" s="139" t="s">
        <v>28</v>
      </c>
      <c r="C13" s="138" t="s">
        <v>21</v>
      </c>
      <c r="D13" s="26" t="s">
        <v>14</v>
      </c>
      <c r="E13" s="30">
        <f>E14+E17</f>
        <v>66962</v>
      </c>
      <c r="F13" s="30">
        <f>F14+F17</f>
        <v>66962</v>
      </c>
      <c r="G13" s="67">
        <v>0</v>
      </c>
      <c r="H13" s="49"/>
      <c r="I13" s="30">
        <v>131</v>
      </c>
      <c r="J13" s="131" t="s">
        <v>174</v>
      </c>
      <c r="K13" s="63"/>
      <c r="L13" s="11"/>
      <c r="M13" s="11"/>
    </row>
    <row r="14" spans="1:13" ht="15">
      <c r="A14" s="138"/>
      <c r="B14" s="139"/>
      <c r="C14" s="138"/>
      <c r="D14" s="26" t="s">
        <v>22</v>
      </c>
      <c r="E14" s="30">
        <v>62652.7</v>
      </c>
      <c r="F14" s="30">
        <v>62652.7</v>
      </c>
      <c r="G14" s="67">
        <v>0</v>
      </c>
      <c r="H14" s="49"/>
      <c r="I14" s="30">
        <v>131</v>
      </c>
      <c r="J14" s="132"/>
      <c r="K14" s="63">
        <f>E14+E19</f>
        <v>91223.5</v>
      </c>
      <c r="L14" s="11"/>
      <c r="M14" s="11"/>
    </row>
    <row r="15" spans="1:13" ht="15">
      <c r="A15" s="138"/>
      <c r="B15" s="139"/>
      <c r="C15" s="138"/>
      <c r="D15" s="26" t="s">
        <v>23</v>
      </c>
      <c r="E15" s="30">
        <v>0</v>
      </c>
      <c r="F15" s="30">
        <v>0</v>
      </c>
      <c r="G15" s="67">
        <v>0</v>
      </c>
      <c r="H15" s="49"/>
      <c r="I15" s="67"/>
      <c r="J15" s="132"/>
      <c r="K15" s="11"/>
      <c r="L15" s="11"/>
      <c r="M15" s="11"/>
    </row>
    <row r="16" spans="1:13" ht="15">
      <c r="A16" s="138"/>
      <c r="B16" s="139"/>
      <c r="C16" s="138"/>
      <c r="D16" s="26" t="s">
        <v>24</v>
      </c>
      <c r="E16" s="30">
        <v>0</v>
      </c>
      <c r="F16" s="30">
        <v>0</v>
      </c>
      <c r="G16" s="67">
        <v>0</v>
      </c>
      <c r="H16" s="49"/>
      <c r="I16" s="67"/>
      <c r="J16" s="132"/>
      <c r="K16" s="11"/>
      <c r="L16" s="11"/>
      <c r="M16" s="11"/>
    </row>
    <row r="17" spans="1:13" ht="75.75" customHeight="1">
      <c r="A17" s="138"/>
      <c r="B17" s="139"/>
      <c r="C17" s="138"/>
      <c r="D17" s="26" t="s">
        <v>88</v>
      </c>
      <c r="E17" s="30">
        <v>4309.3</v>
      </c>
      <c r="F17" s="30">
        <v>4309.3</v>
      </c>
      <c r="G17" s="67">
        <v>0</v>
      </c>
      <c r="H17" s="49"/>
      <c r="I17" s="67"/>
      <c r="J17" s="133"/>
      <c r="K17" s="11"/>
      <c r="L17" s="11"/>
      <c r="M17" s="11"/>
    </row>
    <row r="18" spans="1:13" ht="15">
      <c r="A18" s="138" t="s">
        <v>17</v>
      </c>
      <c r="B18" s="139" t="s">
        <v>29</v>
      </c>
      <c r="C18" s="138" t="s">
        <v>21</v>
      </c>
      <c r="D18" s="26" t="s">
        <v>14</v>
      </c>
      <c r="E18" s="30">
        <f>E19+E22</f>
        <v>28578.3</v>
      </c>
      <c r="F18" s="30">
        <f>F19+F22</f>
        <v>28511.5</v>
      </c>
      <c r="G18" s="67">
        <v>0</v>
      </c>
      <c r="H18" s="49"/>
      <c r="I18" s="30">
        <v>99</v>
      </c>
      <c r="J18" s="131" t="s">
        <v>169</v>
      </c>
      <c r="K18" s="11"/>
      <c r="L18" s="11"/>
      <c r="M18" s="11"/>
    </row>
    <row r="19" spans="1:13" ht="15">
      <c r="A19" s="138"/>
      <c r="B19" s="139"/>
      <c r="C19" s="138"/>
      <c r="D19" s="26" t="s">
        <v>22</v>
      </c>
      <c r="E19" s="30">
        <v>28570.799999999999</v>
      </c>
      <c r="F19" s="30">
        <v>28504</v>
      </c>
      <c r="G19" s="67">
        <v>0</v>
      </c>
      <c r="H19" s="49"/>
      <c r="I19" s="30">
        <v>99</v>
      </c>
      <c r="J19" s="132"/>
      <c r="K19" s="11"/>
      <c r="L19" s="11"/>
      <c r="M19" s="11"/>
    </row>
    <row r="20" spans="1:13" ht="15">
      <c r="A20" s="138"/>
      <c r="B20" s="139"/>
      <c r="C20" s="138"/>
      <c r="D20" s="26" t="s">
        <v>23</v>
      </c>
      <c r="E20" s="30">
        <v>0</v>
      </c>
      <c r="F20" s="30">
        <v>0</v>
      </c>
      <c r="G20" s="67">
        <v>0</v>
      </c>
      <c r="H20" s="49"/>
      <c r="I20" s="30"/>
      <c r="J20" s="132"/>
      <c r="K20" s="11"/>
      <c r="L20" s="11"/>
      <c r="M20" s="11"/>
    </row>
    <row r="21" spans="1:13" ht="15">
      <c r="A21" s="138"/>
      <c r="B21" s="139"/>
      <c r="C21" s="138"/>
      <c r="D21" s="26" t="s">
        <v>24</v>
      </c>
      <c r="E21" s="30">
        <v>0</v>
      </c>
      <c r="F21" s="30">
        <v>0</v>
      </c>
      <c r="G21" s="67">
        <v>0</v>
      </c>
      <c r="H21" s="49"/>
      <c r="I21" s="67"/>
      <c r="J21" s="132"/>
      <c r="K21" s="11"/>
      <c r="L21" s="11"/>
      <c r="M21" s="11"/>
    </row>
    <row r="22" spans="1:13" ht="66" customHeight="1">
      <c r="A22" s="138"/>
      <c r="B22" s="139"/>
      <c r="C22" s="138"/>
      <c r="D22" s="26" t="s">
        <v>128</v>
      </c>
      <c r="E22" s="30">
        <v>7.5</v>
      </c>
      <c r="F22" s="30">
        <v>7.5</v>
      </c>
      <c r="G22" s="68"/>
      <c r="H22" s="49"/>
      <c r="I22" s="68"/>
      <c r="J22" s="132"/>
      <c r="K22" s="11"/>
      <c r="L22" s="11"/>
      <c r="M22" s="11"/>
    </row>
    <row r="23" spans="1:13" ht="58.5" customHeight="1">
      <c r="A23" s="138"/>
      <c r="B23" s="139"/>
      <c r="C23" s="138"/>
      <c r="D23" s="26" t="s">
        <v>88</v>
      </c>
      <c r="E23" s="30">
        <v>0</v>
      </c>
      <c r="F23" s="30">
        <v>0</v>
      </c>
      <c r="G23" s="67">
        <v>0</v>
      </c>
      <c r="H23" s="49"/>
      <c r="I23" s="67"/>
      <c r="J23" s="133"/>
      <c r="K23" s="11"/>
      <c r="L23" s="11"/>
      <c r="M23" s="11"/>
    </row>
    <row r="24" spans="1:13" ht="15">
      <c r="A24" s="142" t="s">
        <v>38</v>
      </c>
      <c r="B24" s="143"/>
      <c r="C24" s="143"/>
      <c r="D24" s="143"/>
      <c r="E24" s="143"/>
      <c r="F24" s="143"/>
      <c r="G24" s="143"/>
      <c r="H24" s="143"/>
      <c r="I24" s="143"/>
      <c r="J24" s="144"/>
      <c r="K24" s="11"/>
      <c r="L24" s="11"/>
      <c r="M24" s="11"/>
    </row>
    <row r="25" spans="1:13" ht="15.75" customHeight="1">
      <c r="A25" s="138">
        <v>1</v>
      </c>
      <c r="B25" s="139" t="s">
        <v>125</v>
      </c>
      <c r="C25" s="138" t="s">
        <v>21</v>
      </c>
      <c r="D25" s="26" t="s">
        <v>14</v>
      </c>
      <c r="E25" s="30">
        <f>E26+E29</f>
        <v>87459.700000000012</v>
      </c>
      <c r="F25" s="30">
        <f>F26+F29</f>
        <v>87459.700000000012</v>
      </c>
      <c r="G25" s="67">
        <v>0</v>
      </c>
      <c r="H25" s="49"/>
      <c r="I25" s="30">
        <v>99</v>
      </c>
      <c r="J25" s="131" t="s">
        <v>168</v>
      </c>
      <c r="K25" s="63">
        <f>E26+E31</f>
        <v>123698.8</v>
      </c>
      <c r="L25" s="11"/>
      <c r="M25" s="11"/>
    </row>
    <row r="26" spans="1:13" ht="15">
      <c r="A26" s="138"/>
      <c r="B26" s="139"/>
      <c r="C26" s="138"/>
      <c r="D26" s="26" t="s">
        <v>22</v>
      </c>
      <c r="E26" s="30">
        <v>84141.1</v>
      </c>
      <c r="F26" s="30">
        <v>84141.1</v>
      </c>
      <c r="G26" s="67">
        <v>0</v>
      </c>
      <c r="H26" s="49"/>
      <c r="I26" s="30">
        <v>99</v>
      </c>
      <c r="J26" s="132"/>
      <c r="K26" s="64"/>
      <c r="L26" s="64"/>
      <c r="M26" s="11"/>
    </row>
    <row r="27" spans="1:13" ht="15">
      <c r="A27" s="138"/>
      <c r="B27" s="139"/>
      <c r="C27" s="138"/>
      <c r="D27" s="26" t="s">
        <v>23</v>
      </c>
      <c r="E27" s="30"/>
      <c r="F27" s="30"/>
      <c r="G27" s="67">
        <v>0</v>
      </c>
      <c r="H27" s="49"/>
      <c r="I27" s="30"/>
      <c r="J27" s="132"/>
      <c r="K27" s="11"/>
      <c r="L27" s="11"/>
      <c r="M27" s="11"/>
    </row>
    <row r="28" spans="1:13" ht="15">
      <c r="A28" s="138"/>
      <c r="B28" s="139"/>
      <c r="C28" s="138"/>
      <c r="D28" s="26" t="s">
        <v>24</v>
      </c>
      <c r="E28" s="30"/>
      <c r="F28" s="30"/>
      <c r="G28" s="67">
        <v>0</v>
      </c>
      <c r="H28" s="49"/>
      <c r="I28" s="67"/>
      <c r="J28" s="132"/>
      <c r="K28" s="63">
        <f>F26+F31</f>
        <v>123698.8</v>
      </c>
      <c r="L28" s="11"/>
      <c r="M28" s="11"/>
    </row>
    <row r="29" spans="1:13" ht="60">
      <c r="A29" s="138"/>
      <c r="B29" s="139"/>
      <c r="C29" s="138"/>
      <c r="D29" s="26" t="s">
        <v>88</v>
      </c>
      <c r="E29" s="30">
        <v>3318.6</v>
      </c>
      <c r="F29" s="30">
        <v>3318.6</v>
      </c>
      <c r="G29" s="67">
        <v>0</v>
      </c>
      <c r="H29" s="49"/>
      <c r="I29" s="67"/>
      <c r="J29" s="133"/>
      <c r="K29" s="11"/>
      <c r="L29" s="11"/>
      <c r="M29" s="11"/>
    </row>
    <row r="30" spans="1:13" ht="15.75" customHeight="1">
      <c r="A30" s="138">
        <v>2</v>
      </c>
      <c r="B30" s="139" t="s">
        <v>30</v>
      </c>
      <c r="C30" s="138" t="s">
        <v>21</v>
      </c>
      <c r="D30" s="26" t="s">
        <v>14</v>
      </c>
      <c r="E30" s="30">
        <f>E31+E34</f>
        <v>40941.199999999997</v>
      </c>
      <c r="F30" s="30">
        <f>F31+F34</f>
        <v>40941.199999999997</v>
      </c>
      <c r="G30" s="67">
        <v>0</v>
      </c>
      <c r="H30" s="49"/>
      <c r="I30" s="30">
        <v>99</v>
      </c>
      <c r="J30" s="131" t="s">
        <v>168</v>
      </c>
      <c r="K30" s="11"/>
      <c r="L30" s="11"/>
      <c r="M30" s="11"/>
    </row>
    <row r="31" spans="1:13" ht="15">
      <c r="A31" s="138"/>
      <c r="B31" s="139"/>
      <c r="C31" s="138"/>
      <c r="D31" s="26" t="s">
        <v>22</v>
      </c>
      <c r="E31" s="30">
        <v>39557.699999999997</v>
      </c>
      <c r="F31" s="30">
        <v>39557.699999999997</v>
      </c>
      <c r="G31" s="67">
        <v>0</v>
      </c>
      <c r="H31" s="49"/>
      <c r="I31" s="30">
        <v>99</v>
      </c>
      <c r="J31" s="132"/>
      <c r="K31" s="11"/>
      <c r="L31" s="11"/>
      <c r="M31" s="11"/>
    </row>
    <row r="32" spans="1:13" ht="31.5" customHeight="1">
      <c r="A32" s="138"/>
      <c r="B32" s="139"/>
      <c r="C32" s="138"/>
      <c r="D32" s="26" t="s">
        <v>23</v>
      </c>
      <c r="E32" s="30"/>
      <c r="F32" s="30"/>
      <c r="G32" s="67">
        <v>0</v>
      </c>
      <c r="H32" s="49"/>
      <c r="I32" s="30"/>
      <c r="J32" s="132"/>
      <c r="K32" s="11"/>
      <c r="L32" s="11"/>
      <c r="M32" s="11"/>
    </row>
    <row r="33" spans="1:13" ht="15">
      <c r="A33" s="138"/>
      <c r="B33" s="139"/>
      <c r="C33" s="138"/>
      <c r="D33" s="26" t="s">
        <v>24</v>
      </c>
      <c r="E33" s="30"/>
      <c r="F33" s="30"/>
      <c r="G33" s="67">
        <v>0</v>
      </c>
      <c r="H33" s="49"/>
      <c r="I33" s="67"/>
      <c r="J33" s="132"/>
      <c r="K33" s="11"/>
      <c r="L33" s="11"/>
      <c r="M33" s="11"/>
    </row>
    <row r="34" spans="1:13" ht="60">
      <c r="A34" s="138"/>
      <c r="B34" s="139"/>
      <c r="C34" s="138"/>
      <c r="D34" s="26" t="s">
        <v>88</v>
      </c>
      <c r="E34" s="30">
        <v>1383.5</v>
      </c>
      <c r="F34" s="30">
        <v>1383.5</v>
      </c>
      <c r="G34" s="67">
        <v>0</v>
      </c>
      <c r="H34" s="49"/>
      <c r="I34" s="67"/>
      <c r="J34" s="133"/>
      <c r="K34" s="11"/>
      <c r="L34" s="11"/>
      <c r="M34" s="11"/>
    </row>
    <row r="35" spans="1:13" ht="15">
      <c r="A35" s="140" t="s">
        <v>39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1"/>
      <c r="L35" s="11"/>
      <c r="M35" s="11"/>
    </row>
    <row r="36" spans="1:13" ht="15.75" customHeight="1">
      <c r="A36" s="138">
        <v>1</v>
      </c>
      <c r="B36" s="139" t="s">
        <v>31</v>
      </c>
      <c r="C36" s="138" t="s">
        <v>21</v>
      </c>
      <c r="D36" s="26" t="s">
        <v>14</v>
      </c>
      <c r="E36" s="30">
        <f>E37+E41</f>
        <v>68435.3</v>
      </c>
      <c r="F36" s="30">
        <f>F37+F41</f>
        <v>68174.900000000009</v>
      </c>
      <c r="G36" s="67">
        <v>0</v>
      </c>
      <c r="H36" s="49"/>
      <c r="I36" s="30">
        <v>99</v>
      </c>
      <c r="J36" s="131" t="s">
        <v>170</v>
      </c>
      <c r="K36" s="11"/>
      <c r="L36" s="11"/>
      <c r="M36" s="11"/>
    </row>
    <row r="37" spans="1:13" ht="15">
      <c r="A37" s="138"/>
      <c r="B37" s="139"/>
      <c r="C37" s="138"/>
      <c r="D37" s="26" t="s">
        <v>22</v>
      </c>
      <c r="E37" s="30">
        <v>68347.600000000006</v>
      </c>
      <c r="F37" s="30">
        <v>68087.600000000006</v>
      </c>
      <c r="G37" s="67">
        <v>0</v>
      </c>
      <c r="H37" s="49"/>
      <c r="I37" s="30">
        <v>99</v>
      </c>
      <c r="J37" s="132"/>
      <c r="K37" s="11"/>
      <c r="L37" s="11"/>
      <c r="M37" s="11"/>
    </row>
    <row r="38" spans="1:13" ht="15">
      <c r="A38" s="138"/>
      <c r="B38" s="139"/>
      <c r="C38" s="138"/>
      <c r="D38" s="26" t="s">
        <v>23</v>
      </c>
      <c r="E38" s="30"/>
      <c r="F38" s="30"/>
      <c r="G38" s="67">
        <v>0</v>
      </c>
      <c r="H38" s="49"/>
      <c r="I38" s="30"/>
      <c r="J38" s="132"/>
      <c r="K38" s="11"/>
      <c r="L38" s="11"/>
      <c r="M38" s="11"/>
    </row>
    <row r="39" spans="1:13" ht="15">
      <c r="A39" s="138"/>
      <c r="B39" s="139"/>
      <c r="C39" s="138"/>
      <c r="D39" s="26" t="s">
        <v>24</v>
      </c>
      <c r="E39" s="30"/>
      <c r="F39" s="30"/>
      <c r="G39" s="67">
        <v>0</v>
      </c>
      <c r="H39" s="49"/>
      <c r="I39" s="67"/>
      <c r="J39" s="132"/>
      <c r="K39" s="11"/>
      <c r="L39" s="11"/>
      <c r="M39" s="11"/>
    </row>
    <row r="40" spans="1:13" ht="60">
      <c r="A40" s="138"/>
      <c r="B40" s="139"/>
      <c r="C40" s="138"/>
      <c r="D40" s="26" t="s">
        <v>88</v>
      </c>
      <c r="E40" s="30"/>
      <c r="F40" s="30"/>
      <c r="G40" s="67"/>
      <c r="H40" s="49"/>
      <c r="I40" s="67"/>
      <c r="J40" s="132"/>
      <c r="K40" s="11"/>
      <c r="L40" s="11"/>
      <c r="M40" s="11"/>
    </row>
    <row r="41" spans="1:13" ht="62.25" customHeight="1">
      <c r="A41" s="138"/>
      <c r="B41" s="139"/>
      <c r="C41" s="138"/>
      <c r="D41" s="26" t="s">
        <v>128</v>
      </c>
      <c r="E41" s="58">
        <v>87.7</v>
      </c>
      <c r="F41" s="58">
        <v>87.3</v>
      </c>
      <c r="G41" s="67">
        <v>0</v>
      </c>
      <c r="H41" s="49"/>
      <c r="I41" s="67"/>
      <c r="J41" s="133"/>
      <c r="K41" s="11"/>
      <c r="L41" s="11"/>
      <c r="M41" s="11"/>
    </row>
    <row r="42" spans="1:13" ht="15">
      <c r="A42" s="140" t="s">
        <v>40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1"/>
      <c r="L42" s="11"/>
      <c r="M42" s="11"/>
    </row>
    <row r="43" spans="1:13" ht="15.75" customHeight="1">
      <c r="A43" s="138">
        <v>1</v>
      </c>
      <c r="B43" s="139" t="s">
        <v>32</v>
      </c>
      <c r="C43" s="138" t="s">
        <v>21</v>
      </c>
      <c r="D43" s="26" t="s">
        <v>14</v>
      </c>
      <c r="E43" s="30">
        <f>E44+E47</f>
        <v>15727.3</v>
      </c>
      <c r="F43" s="30">
        <f>F44+F47</f>
        <v>15644.8</v>
      </c>
      <c r="G43" s="67">
        <v>0</v>
      </c>
      <c r="H43" s="49"/>
      <c r="I43" s="30">
        <v>99</v>
      </c>
      <c r="J43" s="131" t="s">
        <v>171</v>
      </c>
      <c r="K43" s="11"/>
      <c r="L43" s="11"/>
      <c r="M43" s="11"/>
    </row>
    <row r="44" spans="1:13" ht="15">
      <c r="A44" s="138"/>
      <c r="B44" s="139"/>
      <c r="C44" s="138"/>
      <c r="D44" s="26" t="s">
        <v>22</v>
      </c>
      <c r="E44" s="30">
        <v>14193.4</v>
      </c>
      <c r="F44" s="30">
        <v>14193.4</v>
      </c>
      <c r="G44" s="67">
        <v>0</v>
      </c>
      <c r="H44" s="49"/>
      <c r="I44" s="30">
        <v>99</v>
      </c>
      <c r="J44" s="132"/>
      <c r="K44" s="11"/>
      <c r="L44" s="11"/>
      <c r="M44" s="11"/>
    </row>
    <row r="45" spans="1:13" ht="15">
      <c r="A45" s="138"/>
      <c r="B45" s="139"/>
      <c r="C45" s="138"/>
      <c r="D45" s="26" t="s">
        <v>23</v>
      </c>
      <c r="E45" s="30"/>
      <c r="F45" s="30"/>
      <c r="G45" s="67">
        <v>0</v>
      </c>
      <c r="H45" s="49"/>
      <c r="I45" s="30"/>
      <c r="J45" s="132"/>
      <c r="K45" s="11"/>
      <c r="L45" s="11"/>
      <c r="M45" s="11"/>
    </row>
    <row r="46" spans="1:13" ht="15">
      <c r="A46" s="138"/>
      <c r="B46" s="139"/>
      <c r="C46" s="138"/>
      <c r="D46" s="26" t="s">
        <v>24</v>
      </c>
      <c r="E46" s="30"/>
      <c r="F46" s="30"/>
      <c r="G46" s="67">
        <v>0</v>
      </c>
      <c r="H46" s="49"/>
      <c r="I46" s="67"/>
      <c r="J46" s="132"/>
      <c r="K46" s="11"/>
      <c r="L46" s="11"/>
      <c r="M46" s="11"/>
    </row>
    <row r="47" spans="1:13" ht="93.75" customHeight="1">
      <c r="A47" s="138"/>
      <c r="B47" s="139"/>
      <c r="C47" s="138"/>
      <c r="D47" s="26" t="s">
        <v>88</v>
      </c>
      <c r="E47" s="30">
        <v>1533.9</v>
      </c>
      <c r="F47" s="30">
        <v>1451.4</v>
      </c>
      <c r="G47" s="67">
        <v>0</v>
      </c>
      <c r="H47" s="49"/>
      <c r="I47" s="67"/>
      <c r="J47" s="133"/>
      <c r="K47" s="11"/>
      <c r="L47" s="11"/>
      <c r="M47" s="11"/>
    </row>
    <row r="48" spans="1:13" ht="15">
      <c r="A48" s="140" t="s">
        <v>41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1"/>
      <c r="L48" s="11"/>
      <c r="M48" s="11"/>
    </row>
    <row r="49" spans="1:13" ht="15">
      <c r="A49" s="138">
        <v>1</v>
      </c>
      <c r="B49" s="139" t="s">
        <v>33</v>
      </c>
      <c r="C49" s="138" t="s">
        <v>21</v>
      </c>
      <c r="D49" s="26" t="s">
        <v>14</v>
      </c>
      <c r="E49" s="30">
        <f>E50</f>
        <v>368.3</v>
      </c>
      <c r="F49" s="30">
        <f>F50</f>
        <v>368.3</v>
      </c>
      <c r="G49" s="67">
        <v>0</v>
      </c>
      <c r="H49" s="49"/>
      <c r="I49" s="30">
        <v>99</v>
      </c>
      <c r="J49" s="145" t="s">
        <v>168</v>
      </c>
      <c r="K49" s="11"/>
      <c r="L49" s="11"/>
      <c r="M49" s="11"/>
    </row>
    <row r="50" spans="1:13" ht="15">
      <c r="A50" s="138"/>
      <c r="B50" s="139"/>
      <c r="C50" s="138"/>
      <c r="D50" s="26" t="s">
        <v>22</v>
      </c>
      <c r="E50" s="30">
        <v>368.3</v>
      </c>
      <c r="F50" s="30">
        <v>368.3</v>
      </c>
      <c r="G50" s="67">
        <v>0</v>
      </c>
      <c r="H50" s="49"/>
      <c r="I50" s="30">
        <v>99</v>
      </c>
      <c r="J50" s="145"/>
      <c r="K50" s="63">
        <f>E50+E55+E60</f>
        <v>24559.3</v>
      </c>
      <c r="L50" s="11"/>
      <c r="M50" s="11"/>
    </row>
    <row r="51" spans="1:13" ht="15">
      <c r="A51" s="138"/>
      <c r="B51" s="139"/>
      <c r="C51" s="138"/>
      <c r="D51" s="26" t="s">
        <v>23</v>
      </c>
      <c r="E51" s="30"/>
      <c r="F51" s="30"/>
      <c r="G51" s="67">
        <v>0</v>
      </c>
      <c r="H51" s="49"/>
      <c r="I51" s="30"/>
      <c r="J51" s="145"/>
      <c r="K51" s="11"/>
      <c r="L51" s="11"/>
      <c r="M51" s="11"/>
    </row>
    <row r="52" spans="1:13" ht="15">
      <c r="A52" s="138"/>
      <c r="B52" s="139"/>
      <c r="C52" s="138"/>
      <c r="D52" s="26" t="s">
        <v>24</v>
      </c>
      <c r="E52" s="30"/>
      <c r="F52" s="30"/>
      <c r="G52" s="67">
        <v>0</v>
      </c>
      <c r="H52" s="49"/>
      <c r="I52" s="67"/>
      <c r="J52" s="145"/>
      <c r="K52" s="63">
        <f>E49+E54+E59</f>
        <v>24622.600000000002</v>
      </c>
      <c r="L52" s="11"/>
      <c r="M52" s="11"/>
    </row>
    <row r="53" spans="1:13" ht="60">
      <c r="A53" s="138"/>
      <c r="B53" s="139"/>
      <c r="C53" s="138"/>
      <c r="D53" s="26" t="s">
        <v>88</v>
      </c>
      <c r="E53" s="30"/>
      <c r="F53" s="30"/>
      <c r="G53" s="67">
        <v>0</v>
      </c>
      <c r="H53" s="49"/>
      <c r="I53" s="67"/>
      <c r="J53" s="145"/>
      <c r="K53" s="63"/>
      <c r="L53" s="11"/>
      <c r="M53" s="11"/>
    </row>
    <row r="54" spans="1:13" ht="15">
      <c r="A54" s="138">
        <v>2</v>
      </c>
      <c r="B54" s="139" t="s">
        <v>44</v>
      </c>
      <c r="C54" s="138" t="s">
        <v>21</v>
      </c>
      <c r="D54" s="26" t="s">
        <v>14</v>
      </c>
      <c r="E54" s="30">
        <f>E55</f>
        <v>22996.9</v>
      </c>
      <c r="F54" s="30">
        <f>F55</f>
        <v>22641.200000000001</v>
      </c>
      <c r="G54" s="67">
        <v>0</v>
      </c>
      <c r="H54" s="49"/>
      <c r="I54" s="30">
        <v>99</v>
      </c>
      <c r="J54" s="145" t="s">
        <v>172</v>
      </c>
      <c r="K54" s="64">
        <f>F50+F55+F60</f>
        <v>24173.9</v>
      </c>
      <c r="L54" s="64"/>
      <c r="M54" s="11"/>
    </row>
    <row r="55" spans="1:13" ht="15">
      <c r="A55" s="138"/>
      <c r="B55" s="139"/>
      <c r="C55" s="138"/>
      <c r="D55" s="26" t="s">
        <v>22</v>
      </c>
      <c r="E55" s="30">
        <v>22996.9</v>
      </c>
      <c r="F55" s="30">
        <v>22641.200000000001</v>
      </c>
      <c r="G55" s="67">
        <v>0</v>
      </c>
      <c r="H55" s="49"/>
      <c r="I55" s="30">
        <v>99</v>
      </c>
      <c r="J55" s="145"/>
      <c r="K55" s="63">
        <f>F49+F54+F59</f>
        <v>24237.200000000001</v>
      </c>
      <c r="L55" s="11"/>
      <c r="M55" s="11"/>
    </row>
    <row r="56" spans="1:13" ht="15">
      <c r="A56" s="138"/>
      <c r="B56" s="139"/>
      <c r="C56" s="138"/>
      <c r="D56" s="26" t="s">
        <v>23</v>
      </c>
      <c r="E56" s="30"/>
      <c r="F56" s="30"/>
      <c r="G56" s="67">
        <v>0</v>
      </c>
      <c r="H56" s="49"/>
      <c r="I56" s="30"/>
      <c r="J56" s="145"/>
      <c r="K56" s="64"/>
      <c r="L56" s="11"/>
      <c r="M56" s="11"/>
    </row>
    <row r="57" spans="1:13" ht="15">
      <c r="A57" s="138"/>
      <c r="B57" s="139"/>
      <c r="C57" s="138"/>
      <c r="D57" s="26" t="s">
        <v>24</v>
      </c>
      <c r="E57" s="30"/>
      <c r="F57" s="30"/>
      <c r="G57" s="67">
        <v>0</v>
      </c>
      <c r="H57" s="49"/>
      <c r="I57" s="67"/>
      <c r="J57" s="145"/>
      <c r="K57" s="11"/>
      <c r="L57" s="11"/>
      <c r="M57" s="11"/>
    </row>
    <row r="58" spans="1:13" ht="183" customHeight="1">
      <c r="A58" s="138"/>
      <c r="B58" s="139"/>
      <c r="C58" s="138"/>
      <c r="D58" s="26" t="s">
        <v>88</v>
      </c>
      <c r="E58" s="30"/>
      <c r="F58" s="30"/>
      <c r="G58" s="67">
        <v>0</v>
      </c>
      <c r="H58" s="49"/>
      <c r="I58" s="67"/>
      <c r="J58" s="145"/>
      <c r="K58" s="11"/>
      <c r="L58" s="11"/>
      <c r="M58" s="11"/>
    </row>
    <row r="59" spans="1:13" ht="15">
      <c r="A59" s="138">
        <v>3</v>
      </c>
      <c r="B59" s="139" t="s">
        <v>34</v>
      </c>
      <c r="C59" s="138" t="s">
        <v>21</v>
      </c>
      <c r="D59" s="26" t="s">
        <v>14</v>
      </c>
      <c r="E59" s="30">
        <f>E60+E61+E62</f>
        <v>1257.3999999999999</v>
      </c>
      <c r="F59" s="30">
        <f>F60+F61+F62</f>
        <v>1227.7</v>
      </c>
      <c r="G59" s="67">
        <v>0</v>
      </c>
      <c r="H59" s="49"/>
      <c r="I59" s="30">
        <v>99</v>
      </c>
      <c r="J59" s="145" t="s">
        <v>173</v>
      </c>
      <c r="K59" s="11"/>
      <c r="L59" s="11"/>
      <c r="M59" s="11"/>
    </row>
    <row r="60" spans="1:13" ht="15">
      <c r="A60" s="138"/>
      <c r="B60" s="139"/>
      <c r="C60" s="138"/>
      <c r="D60" s="26" t="s">
        <v>22</v>
      </c>
      <c r="E60" s="30">
        <v>1194.0999999999999</v>
      </c>
      <c r="F60" s="30">
        <v>1164.4000000000001</v>
      </c>
      <c r="G60" s="67">
        <v>0</v>
      </c>
      <c r="H60" s="49"/>
      <c r="I60" s="30">
        <v>99</v>
      </c>
      <c r="J60" s="145"/>
      <c r="K60" s="63"/>
      <c r="L60" s="11"/>
      <c r="M60" s="11"/>
    </row>
    <row r="61" spans="1:13" ht="15">
      <c r="A61" s="138"/>
      <c r="B61" s="139"/>
      <c r="C61" s="138"/>
      <c r="D61" s="26" t="s">
        <v>23</v>
      </c>
      <c r="E61" s="30">
        <v>13.3</v>
      </c>
      <c r="F61" s="30">
        <v>13.3</v>
      </c>
      <c r="G61" s="67">
        <v>0</v>
      </c>
      <c r="H61" s="49"/>
      <c r="I61" s="30"/>
      <c r="J61" s="145"/>
      <c r="K61" s="63"/>
      <c r="L61" s="11"/>
      <c r="M61" s="11"/>
    </row>
    <row r="62" spans="1:13" ht="15">
      <c r="A62" s="138"/>
      <c r="B62" s="139"/>
      <c r="C62" s="138"/>
      <c r="D62" s="26" t="s">
        <v>24</v>
      </c>
      <c r="E62" s="30">
        <v>50</v>
      </c>
      <c r="F62" s="30">
        <v>50</v>
      </c>
      <c r="G62" s="67">
        <v>0</v>
      </c>
      <c r="H62" s="49"/>
      <c r="I62" s="67"/>
      <c r="J62" s="145"/>
      <c r="K62" s="11"/>
      <c r="L62" s="11"/>
      <c r="M62" s="11"/>
    </row>
    <row r="63" spans="1:13" ht="90" customHeight="1">
      <c r="A63" s="138"/>
      <c r="B63" s="139"/>
      <c r="C63" s="138"/>
      <c r="D63" s="26" t="s">
        <v>88</v>
      </c>
      <c r="E63" s="30"/>
      <c r="F63" s="30"/>
      <c r="G63" s="67">
        <v>0</v>
      </c>
      <c r="H63" s="49"/>
      <c r="I63" s="67"/>
      <c r="J63" s="145"/>
      <c r="K63" s="11"/>
      <c r="L63" s="11"/>
      <c r="M63" s="11"/>
    </row>
    <row r="64" spans="1:13" ht="18" customHeight="1">
      <c r="A64" s="140" t="s">
        <v>42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1"/>
      <c r="L64" s="11"/>
      <c r="M64" s="11"/>
    </row>
    <row r="65" spans="1:13" ht="15">
      <c r="A65" s="138">
        <v>1</v>
      </c>
      <c r="B65" s="139" t="s">
        <v>129</v>
      </c>
      <c r="C65" s="138" t="s">
        <v>21</v>
      </c>
      <c r="D65" s="26" t="s">
        <v>14</v>
      </c>
      <c r="E65" s="30">
        <f>E66+E67+E68+E69</f>
        <v>53828.7</v>
      </c>
      <c r="F65" s="30">
        <f>F66+F67+F68+F69</f>
        <v>53827.3</v>
      </c>
      <c r="G65" s="67">
        <v>0</v>
      </c>
      <c r="H65" s="49"/>
      <c r="I65" s="30">
        <v>99</v>
      </c>
      <c r="J65" s="145" t="s">
        <v>163</v>
      </c>
      <c r="K65" s="64">
        <f>E65+E70+E75+E90+E95</f>
        <v>66743.599999999991</v>
      </c>
      <c r="L65" s="64"/>
      <c r="M65" s="11"/>
    </row>
    <row r="66" spans="1:13" ht="15">
      <c r="A66" s="138"/>
      <c r="B66" s="139"/>
      <c r="C66" s="138"/>
      <c r="D66" s="26" t="s">
        <v>22</v>
      </c>
      <c r="E66" s="30">
        <v>53828.7</v>
      </c>
      <c r="F66" s="30">
        <v>53827.3</v>
      </c>
      <c r="G66" s="67">
        <v>0</v>
      </c>
      <c r="H66" s="49"/>
      <c r="I66" s="30">
        <v>99</v>
      </c>
      <c r="J66" s="145"/>
      <c r="K66" s="63"/>
      <c r="L66" s="11"/>
      <c r="M66" s="11"/>
    </row>
    <row r="67" spans="1:13" ht="15">
      <c r="A67" s="138"/>
      <c r="B67" s="139"/>
      <c r="C67" s="138"/>
      <c r="D67" s="26" t="s">
        <v>23</v>
      </c>
      <c r="E67" s="30"/>
      <c r="F67" s="30"/>
      <c r="G67" s="67">
        <v>0</v>
      </c>
      <c r="H67" s="49"/>
      <c r="I67" s="30"/>
      <c r="J67" s="145"/>
      <c r="K67" s="64"/>
      <c r="L67" s="64"/>
      <c r="M67" s="11"/>
    </row>
    <row r="68" spans="1:13" ht="15">
      <c r="A68" s="138"/>
      <c r="B68" s="139"/>
      <c r="C68" s="138"/>
      <c r="D68" s="26" t="s">
        <v>24</v>
      </c>
      <c r="E68" s="30"/>
      <c r="F68" s="30"/>
      <c r="G68" s="67">
        <v>0</v>
      </c>
      <c r="H68" s="49"/>
      <c r="I68" s="67"/>
      <c r="J68" s="145"/>
      <c r="K68" s="63">
        <f>F65+F70+F75+F85+F90+F95</f>
        <v>66740.800000000003</v>
      </c>
      <c r="L68" s="11"/>
      <c r="M68" s="11"/>
    </row>
    <row r="69" spans="1:13" ht="60">
      <c r="A69" s="138"/>
      <c r="B69" s="139"/>
      <c r="C69" s="138"/>
      <c r="D69" s="26" t="s">
        <v>88</v>
      </c>
      <c r="E69" s="30"/>
      <c r="F69" s="30"/>
      <c r="G69" s="67"/>
      <c r="H69" s="49"/>
      <c r="I69" s="67"/>
      <c r="J69" s="145"/>
      <c r="K69" s="11"/>
      <c r="L69" s="11"/>
      <c r="M69" s="11"/>
    </row>
    <row r="70" spans="1:13" ht="15">
      <c r="A70" s="138">
        <v>2</v>
      </c>
      <c r="B70" s="139" t="s">
        <v>130</v>
      </c>
      <c r="C70" s="138" t="s">
        <v>21</v>
      </c>
      <c r="D70" s="26" t="s">
        <v>14</v>
      </c>
      <c r="E70" s="30">
        <f>E71+E72+E73</f>
        <v>7252.6</v>
      </c>
      <c r="F70" s="30">
        <f>F71+F72+F73</f>
        <v>7251.4</v>
      </c>
      <c r="G70" s="67">
        <v>0</v>
      </c>
      <c r="H70" s="49"/>
      <c r="I70" s="30">
        <v>99</v>
      </c>
      <c r="J70" s="145" t="s">
        <v>164</v>
      </c>
      <c r="K70" s="11"/>
      <c r="L70" s="11"/>
      <c r="M70" s="11"/>
    </row>
    <row r="71" spans="1:13" ht="15">
      <c r="A71" s="138"/>
      <c r="B71" s="139"/>
      <c r="C71" s="138"/>
      <c r="D71" s="26" t="s">
        <v>22</v>
      </c>
      <c r="E71" s="30">
        <v>3411.8</v>
      </c>
      <c r="F71" s="30">
        <v>3410.6</v>
      </c>
      <c r="G71" s="67">
        <v>0</v>
      </c>
      <c r="H71" s="49"/>
      <c r="I71" s="30">
        <v>99</v>
      </c>
      <c r="J71" s="145"/>
      <c r="K71" s="11"/>
      <c r="L71" s="11"/>
      <c r="M71" s="11"/>
    </row>
    <row r="72" spans="1:13" ht="15">
      <c r="A72" s="138"/>
      <c r="B72" s="139"/>
      <c r="C72" s="138"/>
      <c r="D72" s="26" t="s">
        <v>23</v>
      </c>
      <c r="E72" s="30">
        <v>335</v>
      </c>
      <c r="F72" s="30">
        <v>335</v>
      </c>
      <c r="G72" s="67">
        <v>0</v>
      </c>
      <c r="H72" s="49"/>
      <c r="I72" s="30"/>
      <c r="J72" s="145"/>
      <c r="K72" s="11"/>
      <c r="L72" s="11"/>
      <c r="M72" s="11"/>
    </row>
    <row r="73" spans="1:13" ht="15">
      <c r="A73" s="138"/>
      <c r="B73" s="139"/>
      <c r="C73" s="138"/>
      <c r="D73" s="26" t="s">
        <v>24</v>
      </c>
      <c r="E73" s="30">
        <v>3505.8</v>
      </c>
      <c r="F73" s="30">
        <v>3505.8</v>
      </c>
      <c r="G73" s="67">
        <v>0</v>
      </c>
      <c r="H73" s="49"/>
      <c r="I73" s="67"/>
      <c r="J73" s="145"/>
      <c r="K73" s="11"/>
      <c r="L73" s="11"/>
      <c r="M73" s="11"/>
    </row>
    <row r="74" spans="1:13" ht="103.5" customHeight="1">
      <c r="A74" s="138"/>
      <c r="B74" s="139"/>
      <c r="C74" s="138"/>
      <c r="D74" s="26" t="s">
        <v>88</v>
      </c>
      <c r="E74" s="30"/>
      <c r="F74" s="30"/>
      <c r="G74" s="67"/>
      <c r="H74" s="49"/>
      <c r="I74" s="67"/>
      <c r="J74" s="145"/>
      <c r="K74" s="11"/>
      <c r="L74" s="11"/>
      <c r="M74" s="11"/>
    </row>
    <row r="75" spans="1:13" ht="15">
      <c r="A75" s="138">
        <v>3</v>
      </c>
      <c r="B75" s="139" t="s">
        <v>35</v>
      </c>
      <c r="C75" s="138" t="s">
        <v>21</v>
      </c>
      <c r="D75" s="26" t="s">
        <v>14</v>
      </c>
      <c r="E75" s="30">
        <f>E76</f>
        <v>1758.4</v>
      </c>
      <c r="F75" s="30">
        <f>F76</f>
        <v>1758.2</v>
      </c>
      <c r="G75" s="67">
        <v>0</v>
      </c>
      <c r="H75" s="49"/>
      <c r="I75" s="30">
        <v>99</v>
      </c>
      <c r="J75" s="145" t="s">
        <v>165</v>
      </c>
      <c r="K75" s="11"/>
      <c r="L75" s="11"/>
      <c r="M75" s="11"/>
    </row>
    <row r="76" spans="1:13" ht="15">
      <c r="A76" s="138"/>
      <c r="B76" s="139"/>
      <c r="C76" s="138"/>
      <c r="D76" s="26" t="s">
        <v>22</v>
      </c>
      <c r="E76" s="30">
        <v>1758.4</v>
      </c>
      <c r="F76" s="30">
        <v>1758.2</v>
      </c>
      <c r="G76" s="67">
        <v>0</v>
      </c>
      <c r="H76" s="49"/>
      <c r="I76" s="30">
        <v>99</v>
      </c>
      <c r="J76" s="145"/>
      <c r="K76" s="11"/>
      <c r="L76" s="11"/>
      <c r="M76" s="11"/>
    </row>
    <row r="77" spans="1:13" ht="15">
      <c r="A77" s="138"/>
      <c r="B77" s="139"/>
      <c r="C77" s="138"/>
      <c r="D77" s="26" t="s">
        <v>23</v>
      </c>
      <c r="E77" s="30"/>
      <c r="F77" s="30"/>
      <c r="G77" s="67">
        <v>0</v>
      </c>
      <c r="H77" s="49"/>
      <c r="I77" s="30"/>
      <c r="J77" s="145"/>
      <c r="K77" s="11"/>
      <c r="L77" s="11"/>
      <c r="M77" s="11"/>
    </row>
    <row r="78" spans="1:13" ht="15">
      <c r="A78" s="138"/>
      <c r="B78" s="139"/>
      <c r="C78" s="138"/>
      <c r="D78" s="26" t="s">
        <v>24</v>
      </c>
      <c r="E78" s="30"/>
      <c r="F78" s="30"/>
      <c r="G78" s="67">
        <v>0</v>
      </c>
      <c r="H78" s="49"/>
      <c r="I78" s="67"/>
      <c r="J78" s="145"/>
      <c r="K78" s="11"/>
      <c r="L78" s="11"/>
      <c r="M78" s="11"/>
    </row>
    <row r="79" spans="1:13" ht="58.5" customHeight="1">
      <c r="A79" s="138"/>
      <c r="B79" s="139"/>
      <c r="C79" s="138"/>
      <c r="D79" s="26" t="s">
        <v>88</v>
      </c>
      <c r="E79" s="30"/>
      <c r="F79" s="30"/>
      <c r="G79" s="67"/>
      <c r="H79" s="49"/>
      <c r="I79" s="67"/>
      <c r="J79" s="145"/>
      <c r="K79" s="11"/>
      <c r="L79" s="11"/>
      <c r="M79" s="11"/>
    </row>
    <row r="80" spans="1:13" ht="15" hidden="1">
      <c r="A80" s="138">
        <v>4</v>
      </c>
      <c r="B80" s="139" t="s">
        <v>131</v>
      </c>
      <c r="C80" s="138" t="s">
        <v>21</v>
      </c>
      <c r="D80" s="26" t="s">
        <v>14</v>
      </c>
      <c r="E80" s="30">
        <f>E81+E83</f>
        <v>0</v>
      </c>
      <c r="F80" s="30">
        <f>F81+F83</f>
        <v>0</v>
      </c>
      <c r="G80" s="67">
        <v>0</v>
      </c>
      <c r="H80" s="49"/>
      <c r="I80" s="30">
        <v>99</v>
      </c>
      <c r="J80" s="145" t="s">
        <v>137</v>
      </c>
      <c r="K80" s="11"/>
      <c r="L80" s="11"/>
      <c r="M80" s="11"/>
    </row>
    <row r="81" spans="1:13" ht="15" hidden="1">
      <c r="A81" s="138"/>
      <c r="B81" s="139"/>
      <c r="C81" s="138"/>
      <c r="D81" s="26" t="s">
        <v>22</v>
      </c>
      <c r="E81" s="30">
        <v>0</v>
      </c>
      <c r="F81" s="30">
        <v>0</v>
      </c>
      <c r="G81" s="67">
        <v>0</v>
      </c>
      <c r="H81" s="49"/>
      <c r="I81" s="30">
        <v>99</v>
      </c>
      <c r="J81" s="145"/>
      <c r="K81" s="11"/>
      <c r="L81" s="11"/>
      <c r="M81" s="11"/>
    </row>
    <row r="82" spans="1:13" ht="15" hidden="1">
      <c r="A82" s="138"/>
      <c r="B82" s="139"/>
      <c r="C82" s="138"/>
      <c r="D82" s="26" t="s">
        <v>23</v>
      </c>
      <c r="E82" s="30">
        <v>0</v>
      </c>
      <c r="F82" s="30">
        <v>0</v>
      </c>
      <c r="G82" s="67">
        <v>0</v>
      </c>
      <c r="H82" s="49"/>
      <c r="I82" s="30"/>
      <c r="J82" s="145"/>
      <c r="K82" s="11"/>
      <c r="L82" s="11"/>
      <c r="M82" s="11"/>
    </row>
    <row r="83" spans="1:13" ht="15" hidden="1">
      <c r="A83" s="138"/>
      <c r="B83" s="139"/>
      <c r="C83" s="138"/>
      <c r="D83" s="26" t="s">
        <v>24</v>
      </c>
      <c r="E83" s="30">
        <v>0</v>
      </c>
      <c r="F83" s="30">
        <v>0</v>
      </c>
      <c r="G83" s="67">
        <v>0</v>
      </c>
      <c r="H83" s="49"/>
      <c r="I83" s="67"/>
      <c r="J83" s="145"/>
      <c r="K83" s="11"/>
      <c r="L83" s="11"/>
      <c r="M83" s="11"/>
    </row>
    <row r="84" spans="1:13" ht="60" hidden="1">
      <c r="A84" s="138"/>
      <c r="B84" s="139"/>
      <c r="C84" s="138"/>
      <c r="D84" s="26" t="s">
        <v>88</v>
      </c>
      <c r="E84" s="30">
        <v>0</v>
      </c>
      <c r="F84" s="30">
        <v>0</v>
      </c>
      <c r="G84" s="67"/>
      <c r="H84" s="49"/>
      <c r="I84" s="67"/>
      <c r="J84" s="145"/>
      <c r="K84" s="63"/>
      <c r="L84" s="11"/>
      <c r="M84" s="11"/>
    </row>
    <row r="85" spans="1:13" ht="15" hidden="1">
      <c r="A85" s="149">
        <v>4</v>
      </c>
      <c r="B85" s="146" t="s">
        <v>142</v>
      </c>
      <c r="C85" s="68"/>
      <c r="D85" s="26" t="s">
        <v>14</v>
      </c>
      <c r="E85" s="30">
        <f>E86</f>
        <v>0</v>
      </c>
      <c r="F85" s="30">
        <v>0</v>
      </c>
      <c r="G85" s="68"/>
      <c r="H85" s="49"/>
      <c r="I85" s="68"/>
      <c r="J85" s="69"/>
      <c r="K85" s="63"/>
      <c r="L85" s="11"/>
      <c r="M85" s="11"/>
    </row>
    <row r="86" spans="1:13" ht="15" hidden="1">
      <c r="A86" s="150"/>
      <c r="B86" s="147"/>
      <c r="C86" s="68"/>
      <c r="D86" s="26" t="s">
        <v>22</v>
      </c>
      <c r="E86" s="30">
        <v>0</v>
      </c>
      <c r="F86" s="30"/>
      <c r="G86" s="68"/>
      <c r="H86" s="49"/>
      <c r="I86" s="68"/>
      <c r="J86" s="69"/>
      <c r="K86" s="63"/>
      <c r="L86" s="11"/>
      <c r="M86" s="11"/>
    </row>
    <row r="87" spans="1:13" ht="15" hidden="1">
      <c r="A87" s="150"/>
      <c r="B87" s="147"/>
      <c r="C87" s="68"/>
      <c r="D87" s="26" t="s">
        <v>23</v>
      </c>
      <c r="E87" s="30">
        <v>0</v>
      </c>
      <c r="F87" s="30"/>
      <c r="G87" s="68"/>
      <c r="H87" s="49"/>
      <c r="I87" s="68"/>
      <c r="J87" s="69"/>
      <c r="K87" s="63"/>
      <c r="L87" s="11"/>
      <c r="M87" s="11"/>
    </row>
    <row r="88" spans="1:13" ht="15" hidden="1">
      <c r="A88" s="150"/>
      <c r="B88" s="147"/>
      <c r="C88" s="68"/>
      <c r="D88" s="26" t="s">
        <v>24</v>
      </c>
      <c r="E88" s="30">
        <v>0</v>
      </c>
      <c r="F88" s="30"/>
      <c r="G88" s="68"/>
      <c r="H88" s="49"/>
      <c r="I88" s="68"/>
      <c r="J88" s="69"/>
      <c r="K88" s="63"/>
      <c r="L88" s="11"/>
      <c r="M88" s="11"/>
    </row>
    <row r="89" spans="1:13" ht="60" hidden="1">
      <c r="A89" s="151"/>
      <c r="B89" s="148"/>
      <c r="C89" s="68"/>
      <c r="D89" s="26" t="s">
        <v>88</v>
      </c>
      <c r="E89" s="30">
        <v>0</v>
      </c>
      <c r="F89" s="30"/>
      <c r="G89" s="68"/>
      <c r="H89" s="49"/>
      <c r="I89" s="68"/>
      <c r="J89" s="69"/>
      <c r="K89" s="63"/>
      <c r="L89" s="11"/>
      <c r="M89" s="11"/>
    </row>
    <row r="90" spans="1:13" ht="15">
      <c r="A90" s="149">
        <v>4</v>
      </c>
      <c r="B90" s="146" t="s">
        <v>142</v>
      </c>
      <c r="C90" s="81"/>
      <c r="D90" s="26" t="s">
        <v>14</v>
      </c>
      <c r="E90" s="30">
        <f>E91+E92+E93+E94</f>
        <v>1000</v>
      </c>
      <c r="F90" s="30">
        <f>F91+F92+F93+F94</f>
        <v>1000</v>
      </c>
      <c r="G90" s="81"/>
      <c r="H90" s="49"/>
      <c r="I90" s="81"/>
      <c r="J90" s="131" t="s">
        <v>174</v>
      </c>
      <c r="K90" s="63"/>
      <c r="L90" s="11"/>
      <c r="M90" s="11"/>
    </row>
    <row r="91" spans="1:13" ht="15">
      <c r="A91" s="150"/>
      <c r="B91" s="147"/>
      <c r="C91" s="81"/>
      <c r="D91" s="26" t="s">
        <v>22</v>
      </c>
      <c r="E91" s="30">
        <v>1000</v>
      </c>
      <c r="F91" s="30">
        <v>1000</v>
      </c>
      <c r="G91" s="81"/>
      <c r="H91" s="49"/>
      <c r="I91" s="81"/>
      <c r="J91" s="132"/>
      <c r="K91" s="63"/>
      <c r="L91" s="11"/>
      <c r="M91" s="11"/>
    </row>
    <row r="92" spans="1:13" ht="15">
      <c r="A92" s="150"/>
      <c r="B92" s="147"/>
      <c r="C92" s="81"/>
      <c r="D92" s="26" t="s">
        <v>23</v>
      </c>
      <c r="E92" s="30"/>
      <c r="F92" s="30"/>
      <c r="G92" s="81"/>
      <c r="H92" s="49"/>
      <c r="I92" s="81"/>
      <c r="J92" s="132"/>
      <c r="K92" s="63"/>
      <c r="L92" s="11"/>
      <c r="M92" s="11"/>
    </row>
    <row r="93" spans="1:13" ht="15">
      <c r="A93" s="150"/>
      <c r="B93" s="147"/>
      <c r="C93" s="81"/>
      <c r="D93" s="26" t="s">
        <v>24</v>
      </c>
      <c r="E93" s="30"/>
      <c r="F93" s="30"/>
      <c r="G93" s="81"/>
      <c r="H93" s="49"/>
      <c r="I93" s="81"/>
      <c r="J93" s="132"/>
      <c r="K93" s="63"/>
      <c r="L93" s="11"/>
      <c r="M93" s="11"/>
    </row>
    <row r="94" spans="1:13" ht="60">
      <c r="A94" s="151"/>
      <c r="B94" s="148"/>
      <c r="C94" s="81"/>
      <c r="D94" s="26" t="s">
        <v>88</v>
      </c>
      <c r="E94" s="30"/>
      <c r="F94" s="30"/>
      <c r="G94" s="81"/>
      <c r="H94" s="49"/>
      <c r="I94" s="81"/>
      <c r="J94" s="133"/>
      <c r="K94" s="63"/>
      <c r="L94" s="11"/>
      <c r="M94" s="11"/>
    </row>
    <row r="95" spans="1:13" ht="15">
      <c r="A95" s="138">
        <v>5</v>
      </c>
      <c r="B95" s="139" t="s">
        <v>36</v>
      </c>
      <c r="C95" s="138" t="s">
        <v>21</v>
      </c>
      <c r="D95" s="26" t="s">
        <v>14</v>
      </c>
      <c r="E95" s="30">
        <f>E96+E98</f>
        <v>2903.9</v>
      </c>
      <c r="F95" s="30">
        <f>F96+F98</f>
        <v>2903.9</v>
      </c>
      <c r="G95" s="67">
        <v>0</v>
      </c>
      <c r="H95" s="49"/>
      <c r="I95" s="30">
        <v>99</v>
      </c>
      <c r="J95" s="131" t="s">
        <v>174</v>
      </c>
      <c r="K95" s="63">
        <f>F65+F70+F75+F95</f>
        <v>65740.800000000003</v>
      </c>
      <c r="L95" s="11"/>
      <c r="M95" s="11"/>
    </row>
    <row r="96" spans="1:13" ht="15">
      <c r="A96" s="138"/>
      <c r="B96" s="139"/>
      <c r="C96" s="138"/>
      <c r="D96" s="26" t="s">
        <v>22</v>
      </c>
      <c r="E96" s="30">
        <v>2649.5</v>
      </c>
      <c r="F96" s="30">
        <v>2649.5</v>
      </c>
      <c r="G96" s="67">
        <v>0</v>
      </c>
      <c r="H96" s="49"/>
      <c r="I96" s="30">
        <v>99</v>
      </c>
      <c r="J96" s="132"/>
      <c r="K96" s="64"/>
      <c r="L96" s="11"/>
      <c r="M96" s="11"/>
    </row>
    <row r="97" spans="1:13" ht="15">
      <c r="A97" s="138"/>
      <c r="B97" s="139"/>
      <c r="C97" s="138"/>
      <c r="D97" s="26" t="s">
        <v>23</v>
      </c>
      <c r="E97" s="30"/>
      <c r="F97" s="30"/>
      <c r="G97" s="67">
        <v>0</v>
      </c>
      <c r="H97" s="49"/>
      <c r="I97" s="30"/>
      <c r="J97" s="132"/>
      <c r="K97" s="11"/>
      <c r="L97" s="11"/>
      <c r="M97" s="11"/>
    </row>
    <row r="98" spans="1:13" ht="15">
      <c r="A98" s="138"/>
      <c r="B98" s="139"/>
      <c r="C98" s="138"/>
      <c r="D98" s="26" t="s">
        <v>24</v>
      </c>
      <c r="E98" s="30">
        <v>254.4</v>
      </c>
      <c r="F98" s="30">
        <v>254.4</v>
      </c>
      <c r="G98" s="67">
        <v>0</v>
      </c>
      <c r="H98" s="49"/>
      <c r="I98" s="67"/>
      <c r="J98" s="132"/>
      <c r="K98" s="11"/>
      <c r="L98" s="11"/>
      <c r="M98" s="11"/>
    </row>
    <row r="99" spans="1:13" ht="75.75" customHeight="1">
      <c r="A99" s="138"/>
      <c r="B99" s="139"/>
      <c r="C99" s="138"/>
      <c r="D99" s="26" t="s">
        <v>88</v>
      </c>
      <c r="E99" s="30"/>
      <c r="F99" s="30"/>
      <c r="G99" s="67"/>
      <c r="H99" s="49"/>
      <c r="I99" s="67"/>
      <c r="J99" s="132"/>
      <c r="K99" s="11"/>
      <c r="L99" s="11"/>
      <c r="M99" s="11"/>
    </row>
    <row r="100" spans="1:13" ht="15">
      <c r="A100" s="140" t="s">
        <v>43</v>
      </c>
      <c r="B100" s="141"/>
      <c r="C100" s="141"/>
      <c r="D100" s="141"/>
      <c r="E100" s="141"/>
      <c r="F100" s="141"/>
      <c r="G100" s="141"/>
      <c r="H100" s="141"/>
      <c r="I100" s="141"/>
      <c r="J100" s="141"/>
      <c r="K100" s="11"/>
      <c r="L100" s="11"/>
      <c r="M100" s="11"/>
    </row>
    <row r="101" spans="1:13" ht="15">
      <c r="A101" s="138">
        <v>1</v>
      </c>
      <c r="B101" s="139" t="s">
        <v>37</v>
      </c>
      <c r="C101" s="138" t="s">
        <v>21</v>
      </c>
      <c r="D101" s="26" t="s">
        <v>14</v>
      </c>
      <c r="E101" s="30">
        <f>E102</f>
        <v>54470.9</v>
      </c>
      <c r="F101" s="30">
        <f>F102</f>
        <v>54364.9</v>
      </c>
      <c r="G101" s="67">
        <v>0</v>
      </c>
      <c r="H101" s="49"/>
      <c r="I101" s="30">
        <v>99</v>
      </c>
      <c r="J101" s="131" t="s">
        <v>175</v>
      </c>
      <c r="K101" s="11"/>
      <c r="L101" s="11"/>
      <c r="M101" s="11"/>
    </row>
    <row r="102" spans="1:13" ht="15">
      <c r="A102" s="138"/>
      <c r="B102" s="139"/>
      <c r="C102" s="138"/>
      <c r="D102" s="26" t="s">
        <v>22</v>
      </c>
      <c r="E102" s="30">
        <v>54470.9</v>
      </c>
      <c r="F102" s="30">
        <v>54364.9</v>
      </c>
      <c r="G102" s="67">
        <v>0</v>
      </c>
      <c r="H102" s="49"/>
      <c r="I102" s="30">
        <v>99</v>
      </c>
      <c r="J102" s="132"/>
      <c r="K102" s="11"/>
      <c r="L102" s="11"/>
      <c r="M102" s="11"/>
    </row>
    <row r="103" spans="1:13" ht="15">
      <c r="A103" s="138"/>
      <c r="B103" s="139"/>
      <c r="C103" s="138"/>
      <c r="D103" s="26" t="s">
        <v>23</v>
      </c>
      <c r="E103" s="30">
        <v>0</v>
      </c>
      <c r="F103" s="30">
        <v>0</v>
      </c>
      <c r="G103" s="67">
        <v>0</v>
      </c>
      <c r="H103" s="49"/>
      <c r="I103" s="30"/>
      <c r="J103" s="132"/>
      <c r="K103" s="11"/>
      <c r="L103" s="11"/>
      <c r="M103" s="11"/>
    </row>
    <row r="104" spans="1:13" ht="15">
      <c r="A104" s="138"/>
      <c r="B104" s="139"/>
      <c r="C104" s="138"/>
      <c r="D104" s="26" t="s">
        <v>24</v>
      </c>
      <c r="E104" s="30">
        <v>0</v>
      </c>
      <c r="F104" s="30">
        <v>0</v>
      </c>
      <c r="G104" s="67">
        <v>0</v>
      </c>
      <c r="H104" s="49"/>
      <c r="I104" s="67"/>
      <c r="J104" s="132"/>
      <c r="K104" s="11"/>
      <c r="L104" s="11"/>
      <c r="M104" s="11"/>
    </row>
    <row r="105" spans="1:13" ht="60">
      <c r="A105" s="138"/>
      <c r="B105" s="139"/>
      <c r="C105" s="138"/>
      <c r="D105" s="26" t="s">
        <v>88</v>
      </c>
      <c r="E105" s="30">
        <v>0</v>
      </c>
      <c r="F105" s="30">
        <v>0</v>
      </c>
      <c r="G105" s="67">
        <v>0</v>
      </c>
      <c r="H105" s="49"/>
      <c r="I105" s="67"/>
      <c r="J105" s="133"/>
      <c r="K105" s="11"/>
      <c r="L105" s="11"/>
      <c r="M105" s="11"/>
    </row>
    <row r="106" spans="1:13" ht="15">
      <c r="A106" s="50" t="s">
        <v>176</v>
      </c>
      <c r="B106" s="50"/>
      <c r="C106" s="51"/>
      <c r="D106" s="56"/>
      <c r="E106" s="52"/>
      <c r="F106" s="52"/>
      <c r="G106" s="53"/>
      <c r="H106" s="54"/>
      <c r="I106" s="55"/>
      <c r="J106" s="54"/>
      <c r="K106" s="11"/>
      <c r="L106" s="11"/>
      <c r="M106" s="11"/>
    </row>
    <row r="107" spans="1:13">
      <c r="A107" s="1"/>
      <c r="B107" s="51"/>
      <c r="C107" s="51"/>
      <c r="D107" s="51"/>
      <c r="E107" s="57"/>
      <c r="F107" s="57"/>
      <c r="G107" s="53"/>
      <c r="H107" s="54"/>
      <c r="I107" s="55"/>
      <c r="J107" s="54"/>
      <c r="K107" s="11"/>
      <c r="L107" s="11"/>
      <c r="M107" s="11"/>
    </row>
    <row r="108" spans="1:13">
      <c r="A108" s="50"/>
      <c r="B108" s="51"/>
      <c r="C108" s="51"/>
      <c r="D108" s="51"/>
      <c r="E108" s="57"/>
      <c r="F108" s="57"/>
      <c r="G108" s="53"/>
      <c r="H108" s="54"/>
      <c r="I108" s="55"/>
      <c r="J108" s="54"/>
      <c r="K108" s="11"/>
      <c r="L108" s="11"/>
      <c r="M108" s="11"/>
    </row>
    <row r="109" spans="1:13">
      <c r="A109" s="50"/>
      <c r="B109" s="51"/>
      <c r="C109" s="51"/>
      <c r="D109" s="51"/>
      <c r="E109" s="57"/>
      <c r="F109" s="57"/>
      <c r="G109" s="53"/>
      <c r="H109" s="54"/>
      <c r="I109" s="55"/>
      <c r="J109" s="54"/>
      <c r="K109" s="11"/>
      <c r="L109" s="11"/>
      <c r="M109" s="11"/>
    </row>
    <row r="110" spans="1:13">
      <c r="A110" s="10"/>
      <c r="B110" s="11"/>
      <c r="C110" s="11"/>
      <c r="D110" s="11"/>
      <c r="E110" s="12"/>
      <c r="F110" s="12"/>
      <c r="G110" s="13"/>
      <c r="H110" s="14"/>
      <c r="I110" s="15"/>
      <c r="J110" s="14"/>
      <c r="K110" s="11"/>
      <c r="L110" s="11"/>
      <c r="M110" s="11"/>
    </row>
    <row r="111" spans="1:13">
      <c r="A111" s="10"/>
      <c r="B111" s="11"/>
      <c r="C111" s="11"/>
      <c r="D111" s="11"/>
      <c r="E111" s="12"/>
      <c r="F111" s="12"/>
      <c r="G111" s="13"/>
      <c r="H111" s="14"/>
      <c r="I111" s="15"/>
      <c r="J111" s="14"/>
      <c r="K111" s="11"/>
      <c r="L111" s="11"/>
      <c r="M111" s="11"/>
    </row>
    <row r="112" spans="1:13">
      <c r="A112" s="10"/>
      <c r="B112" s="11"/>
      <c r="C112" s="11"/>
      <c r="D112" s="11"/>
      <c r="E112" s="12"/>
      <c r="F112" s="12"/>
      <c r="G112" s="13"/>
      <c r="H112" s="14"/>
      <c r="I112" s="15"/>
      <c r="J112" s="14"/>
    </row>
    <row r="113" spans="1:10">
      <c r="A113" s="10"/>
      <c r="B113" s="11"/>
      <c r="C113" s="11"/>
      <c r="D113" s="11"/>
      <c r="E113" s="12"/>
      <c r="F113" s="12"/>
      <c r="G113" s="13"/>
      <c r="H113" s="14"/>
      <c r="I113" s="15"/>
      <c r="J113" s="14"/>
    </row>
  </sheetData>
  <mergeCells count="85">
    <mergeCell ref="A42:J42"/>
    <mergeCell ref="A48:J48"/>
    <mergeCell ref="A64:J64"/>
    <mergeCell ref="A70:A74"/>
    <mergeCell ref="A75:A79"/>
    <mergeCell ref="B75:B79"/>
    <mergeCell ref="C75:C79"/>
    <mergeCell ref="J75:J79"/>
    <mergeCell ref="A54:A58"/>
    <mergeCell ref="B54:B58"/>
    <mergeCell ref="J54:J58"/>
    <mergeCell ref="A59:A63"/>
    <mergeCell ref="B59:B63"/>
    <mergeCell ref="C59:C63"/>
    <mergeCell ref="J59:J63"/>
    <mergeCell ref="A65:A69"/>
    <mergeCell ref="J90:J94"/>
    <mergeCell ref="A90:A94"/>
    <mergeCell ref="B90:B94"/>
    <mergeCell ref="A85:A89"/>
    <mergeCell ref="A101:A105"/>
    <mergeCell ref="B101:B105"/>
    <mergeCell ref="C101:C105"/>
    <mergeCell ref="J101:J105"/>
    <mergeCell ref="A100:J100"/>
    <mergeCell ref="A95:A99"/>
    <mergeCell ref="B95:B99"/>
    <mergeCell ref="C95:C99"/>
    <mergeCell ref="J95:J99"/>
    <mergeCell ref="B65:B69"/>
    <mergeCell ref="C65:C69"/>
    <mergeCell ref="J65:J69"/>
    <mergeCell ref="B70:B74"/>
    <mergeCell ref="C70:C74"/>
    <mergeCell ref="J70:J74"/>
    <mergeCell ref="A80:A84"/>
    <mergeCell ref="B80:B84"/>
    <mergeCell ref="C80:C84"/>
    <mergeCell ref="J80:J84"/>
    <mergeCell ref="B85:B89"/>
    <mergeCell ref="C54:C58"/>
    <mergeCell ref="A43:A47"/>
    <mergeCell ref="B43:B47"/>
    <mergeCell ref="C43:C47"/>
    <mergeCell ref="J43:J47"/>
    <mergeCell ref="A49:A53"/>
    <mergeCell ref="B49:B53"/>
    <mergeCell ref="C49:C53"/>
    <mergeCell ref="J49:J53"/>
    <mergeCell ref="A36:A41"/>
    <mergeCell ref="B36:B41"/>
    <mergeCell ref="C36:C41"/>
    <mergeCell ref="J36:J41"/>
    <mergeCell ref="A12:J12"/>
    <mergeCell ref="A24:J24"/>
    <mergeCell ref="A35:J35"/>
    <mergeCell ref="J30:J34"/>
    <mergeCell ref="C13:C17"/>
    <mergeCell ref="A30:A34"/>
    <mergeCell ref="B30:B34"/>
    <mergeCell ref="C30:C34"/>
    <mergeCell ref="A25:A29"/>
    <mergeCell ref="B25:B29"/>
    <mergeCell ref="C25:C29"/>
    <mergeCell ref="J6:J11"/>
    <mergeCell ref="J13:J17"/>
    <mergeCell ref="J18:J23"/>
    <mergeCell ref="J25:J29"/>
    <mergeCell ref="A6:A11"/>
    <mergeCell ref="B6:B11"/>
    <mergeCell ref="C6:C11"/>
    <mergeCell ref="A18:A23"/>
    <mergeCell ref="B18:B23"/>
    <mergeCell ref="C18:C23"/>
    <mergeCell ref="A13:A17"/>
    <mergeCell ref="B13:B17"/>
    <mergeCell ref="B2:B4"/>
    <mergeCell ref="A2:A4"/>
    <mergeCell ref="D2:D4"/>
    <mergeCell ref="E3:E4"/>
    <mergeCell ref="A1:J1"/>
    <mergeCell ref="E2:I2"/>
    <mergeCell ref="J2:J4"/>
    <mergeCell ref="F3:I4"/>
    <mergeCell ref="C2:C4"/>
  </mergeCells>
  <pageMargins left="0.7" right="0.7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topLeftCell="A22" workbookViewId="0">
      <selection sqref="A1:G33"/>
    </sheetView>
  </sheetViews>
  <sheetFormatPr defaultRowHeight="15"/>
  <cols>
    <col min="2" max="2" width="26.140625" customWidth="1"/>
    <col min="3" max="3" width="11.5703125" bestFit="1" customWidth="1"/>
  </cols>
  <sheetData>
    <row r="1" spans="1:7">
      <c r="A1" s="165" t="s">
        <v>147</v>
      </c>
      <c r="B1" s="117"/>
      <c r="C1" s="117"/>
      <c r="D1" s="117"/>
      <c r="E1" s="117"/>
      <c r="F1" s="117"/>
      <c r="G1" s="117"/>
    </row>
    <row r="2" spans="1:7">
      <c r="A2" s="170" t="s">
        <v>0</v>
      </c>
      <c r="B2" s="171" t="s">
        <v>148</v>
      </c>
      <c r="C2" s="171" t="s">
        <v>149</v>
      </c>
      <c r="D2" s="171" t="s">
        <v>150</v>
      </c>
      <c r="E2" s="172" t="s">
        <v>151</v>
      </c>
      <c r="F2" s="171" t="s">
        <v>152</v>
      </c>
      <c r="G2" s="171" t="s">
        <v>153</v>
      </c>
    </row>
    <row r="3" spans="1:7">
      <c r="A3" s="170"/>
      <c r="B3" s="171"/>
      <c r="C3" s="171"/>
      <c r="D3" s="171"/>
      <c r="E3" s="172"/>
      <c r="F3" s="171"/>
      <c r="G3" s="171"/>
    </row>
    <row r="4" spans="1:7">
      <c r="A4" s="170"/>
      <c r="B4" s="171"/>
      <c r="C4" s="171"/>
      <c r="D4" s="171"/>
      <c r="E4" s="172"/>
      <c r="F4" s="171"/>
      <c r="G4" s="171"/>
    </row>
    <row r="5" spans="1:7" ht="15.75">
      <c r="A5" s="82" t="s">
        <v>15</v>
      </c>
      <c r="B5" s="83">
        <v>2</v>
      </c>
      <c r="C5" s="83">
        <v>3</v>
      </c>
      <c r="D5" s="83">
        <v>4</v>
      </c>
      <c r="E5" s="83">
        <v>5</v>
      </c>
      <c r="F5" s="83">
        <v>6</v>
      </c>
      <c r="G5" s="83">
        <v>7</v>
      </c>
    </row>
    <row r="6" spans="1:7">
      <c r="A6" s="158" t="s">
        <v>154</v>
      </c>
      <c r="B6" s="159"/>
      <c r="C6" s="159"/>
      <c r="D6" s="159"/>
      <c r="E6" s="159"/>
      <c r="F6" s="159"/>
      <c r="G6" s="160"/>
    </row>
    <row r="7" spans="1:7">
      <c r="A7" s="161"/>
      <c r="B7" s="162"/>
      <c r="C7" s="162"/>
      <c r="D7" s="162"/>
      <c r="E7" s="162"/>
      <c r="F7" s="162"/>
      <c r="G7" s="163"/>
    </row>
    <row r="8" spans="1:7">
      <c r="A8" s="161"/>
      <c r="B8" s="162"/>
      <c r="C8" s="162"/>
      <c r="D8" s="162"/>
      <c r="E8" s="162"/>
      <c r="F8" s="162"/>
      <c r="G8" s="163"/>
    </row>
    <row r="9" spans="1:7">
      <c r="A9" s="161"/>
      <c r="B9" s="162"/>
      <c r="C9" s="162"/>
      <c r="D9" s="162"/>
      <c r="E9" s="162"/>
      <c r="F9" s="162"/>
      <c r="G9" s="163"/>
    </row>
    <row r="10" spans="1:7">
      <c r="A10" s="164"/>
      <c r="B10" s="165"/>
      <c r="C10" s="165"/>
      <c r="D10" s="165"/>
      <c r="E10" s="165"/>
      <c r="F10" s="165"/>
      <c r="G10" s="166"/>
    </row>
    <row r="11" spans="1:7">
      <c r="A11" s="167" t="s">
        <v>155</v>
      </c>
      <c r="B11" s="168"/>
      <c r="C11" s="168"/>
      <c r="D11" s="168"/>
      <c r="E11" s="168"/>
      <c r="F11" s="168"/>
      <c r="G11" s="169"/>
    </row>
    <row r="12" spans="1:7" ht="67.5" customHeight="1">
      <c r="A12" s="96" t="s">
        <v>16</v>
      </c>
      <c r="B12" s="26" t="s">
        <v>46</v>
      </c>
      <c r="C12" s="84">
        <f>Показатели!E6/Показатели!D6</f>
        <v>1</v>
      </c>
      <c r="D12" s="84">
        <v>0.99</v>
      </c>
      <c r="E12" s="85">
        <v>0.99</v>
      </c>
      <c r="F12" s="85">
        <f>C12/E12</f>
        <v>1.0101010101010102</v>
      </c>
      <c r="G12" s="85">
        <f>C12/D12</f>
        <v>1.0101010101010102</v>
      </c>
    </row>
    <row r="13" spans="1:7">
      <c r="A13" s="142" t="s">
        <v>156</v>
      </c>
      <c r="B13" s="153"/>
      <c r="C13" s="153"/>
      <c r="D13" s="153"/>
      <c r="E13" s="153"/>
      <c r="F13" s="153"/>
      <c r="G13" s="154"/>
    </row>
    <row r="14" spans="1:7" ht="81.75" customHeight="1">
      <c r="A14" s="96" t="s">
        <v>16</v>
      </c>
      <c r="B14" s="26" t="s">
        <v>47</v>
      </c>
      <c r="C14" s="86">
        <f>Показатели!E7/Показатели!D7</f>
        <v>1.0047999999999999</v>
      </c>
      <c r="D14" s="86">
        <v>1</v>
      </c>
      <c r="E14" s="86">
        <v>1</v>
      </c>
      <c r="F14" s="88" t="s">
        <v>157</v>
      </c>
      <c r="G14" s="86">
        <f>C14/D14</f>
        <v>1.0047999999999999</v>
      </c>
    </row>
    <row r="15" spans="1:7">
      <c r="A15" s="142" t="s">
        <v>92</v>
      </c>
      <c r="B15" s="153"/>
      <c r="C15" s="153"/>
      <c r="D15" s="153"/>
      <c r="E15" s="153"/>
      <c r="F15" s="153"/>
      <c r="G15" s="154"/>
    </row>
    <row r="16" spans="1:7" ht="75" customHeight="1">
      <c r="A16" s="96" t="s">
        <v>16</v>
      </c>
      <c r="B16" s="26" t="s">
        <v>48</v>
      </c>
      <c r="C16" s="86">
        <f>Показатели!E8/Показатели!D8</f>
        <v>0.99410714285714286</v>
      </c>
      <c r="D16" s="87">
        <v>0.99</v>
      </c>
      <c r="E16" s="87">
        <v>0.99</v>
      </c>
      <c r="F16" s="88" t="s">
        <v>157</v>
      </c>
      <c r="G16" s="86">
        <f>C16/D16</f>
        <v>1.0041486291486292</v>
      </c>
    </row>
    <row r="17" spans="1:7">
      <c r="A17" s="142" t="s">
        <v>158</v>
      </c>
      <c r="B17" s="153"/>
      <c r="C17" s="153"/>
      <c r="D17" s="153"/>
      <c r="E17" s="153"/>
      <c r="F17" s="153"/>
      <c r="G17" s="154"/>
    </row>
    <row r="18" spans="1:7" ht="49.5" customHeight="1">
      <c r="A18" s="96" t="s">
        <v>16</v>
      </c>
      <c r="B18" s="26" t="s">
        <v>49</v>
      </c>
      <c r="C18" s="86">
        <f>Показатели!E9/Показатели!D9</f>
        <v>1.2481515151515152</v>
      </c>
      <c r="D18" s="86">
        <v>1</v>
      </c>
      <c r="E18" s="87">
        <v>0.99</v>
      </c>
      <c r="F18" s="88">
        <f>C18/E18</f>
        <v>1.2607591062136518</v>
      </c>
      <c r="G18" s="86">
        <f>C18/D18</f>
        <v>1.2481515151515152</v>
      </c>
    </row>
    <row r="19" spans="1:7">
      <c r="A19" s="142" t="s">
        <v>106</v>
      </c>
      <c r="B19" s="153"/>
      <c r="C19" s="153"/>
      <c r="D19" s="153"/>
      <c r="E19" s="153"/>
      <c r="F19" s="153"/>
      <c r="G19" s="154"/>
    </row>
    <row r="20" spans="1:7" ht="101.25" customHeight="1">
      <c r="A20" s="96" t="s">
        <v>16</v>
      </c>
      <c r="B20" s="89" t="s">
        <v>50</v>
      </c>
      <c r="C20" s="86">
        <f>Показатели!E10/Показатели!D10</f>
        <v>1</v>
      </c>
      <c r="D20" s="86">
        <v>1</v>
      </c>
      <c r="E20" s="86">
        <v>1</v>
      </c>
      <c r="F20" s="88" t="s">
        <v>157</v>
      </c>
      <c r="G20" s="86">
        <f>C20/D20</f>
        <v>1</v>
      </c>
    </row>
    <row r="21" spans="1:7" ht="42" customHeight="1">
      <c r="A21" s="96" t="s">
        <v>17</v>
      </c>
      <c r="B21" s="89" t="s">
        <v>51</v>
      </c>
      <c r="C21" s="86">
        <f>Показатели!E11/Показатели!D11</f>
        <v>1</v>
      </c>
      <c r="D21" s="86">
        <v>0.98</v>
      </c>
      <c r="E21" s="86">
        <v>0.98</v>
      </c>
      <c r="F21" s="88" t="s">
        <v>157</v>
      </c>
      <c r="G21" s="86">
        <f t="shared" ref="G21:G22" si="0">C21/D21</f>
        <v>1.0204081632653061</v>
      </c>
    </row>
    <row r="22" spans="1:7" ht="62.25" customHeight="1">
      <c r="A22" s="96" t="s">
        <v>18</v>
      </c>
      <c r="B22" s="89" t="s">
        <v>52</v>
      </c>
      <c r="C22" s="86">
        <f>Показатели!E12/Показатели!D12</f>
        <v>1</v>
      </c>
      <c r="D22" s="86">
        <v>0.98</v>
      </c>
      <c r="E22" s="86">
        <v>0.98</v>
      </c>
      <c r="F22" s="88" t="s">
        <v>157</v>
      </c>
      <c r="G22" s="86">
        <f t="shared" si="0"/>
        <v>1.0204081632653061</v>
      </c>
    </row>
    <row r="23" spans="1:7">
      <c r="A23" s="142" t="s">
        <v>97</v>
      </c>
      <c r="B23" s="153"/>
      <c r="C23" s="153"/>
      <c r="D23" s="153"/>
      <c r="E23" s="153"/>
      <c r="F23" s="153"/>
      <c r="G23" s="154"/>
    </row>
    <row r="24" spans="1:7" ht="105" customHeight="1">
      <c r="A24" s="96" t="s">
        <v>16</v>
      </c>
      <c r="B24" s="89" t="s">
        <v>159</v>
      </c>
      <c r="C24" s="86">
        <f>Показатели!E13/Показатели!D13</f>
        <v>1</v>
      </c>
      <c r="D24" s="87">
        <v>0.99</v>
      </c>
      <c r="E24" s="87">
        <v>0.99</v>
      </c>
      <c r="F24" s="88" t="s">
        <v>157</v>
      </c>
      <c r="G24" s="86">
        <f>C24/D24</f>
        <v>1.0101010101010102</v>
      </c>
    </row>
    <row r="25" spans="1:7" ht="134.25" customHeight="1">
      <c r="A25" s="96" t="s">
        <v>17</v>
      </c>
      <c r="B25" s="26" t="s">
        <v>146</v>
      </c>
      <c r="C25" s="84">
        <f>Показатели!E14/Показатели!D14</f>
        <v>1</v>
      </c>
      <c r="D25" s="84">
        <v>0.99</v>
      </c>
      <c r="E25" s="84">
        <v>0.99</v>
      </c>
      <c r="F25" s="88" t="s">
        <v>157</v>
      </c>
      <c r="G25" s="86">
        <f>C25/D25</f>
        <v>1.0101010101010102</v>
      </c>
    </row>
    <row r="26" spans="1:7" ht="132" customHeight="1">
      <c r="A26" s="96" t="s">
        <v>18</v>
      </c>
      <c r="B26" s="26" t="s">
        <v>145</v>
      </c>
      <c r="C26" s="84">
        <f>Показатели!E15/Показатели!D15</f>
        <v>1</v>
      </c>
      <c r="D26" s="84">
        <v>1</v>
      </c>
      <c r="E26" s="84">
        <v>1</v>
      </c>
      <c r="F26" s="96" t="s">
        <v>157</v>
      </c>
      <c r="G26" s="86">
        <f>C26/D26</f>
        <v>1</v>
      </c>
    </row>
    <row r="27" spans="1:7" ht="0.75" customHeight="1">
      <c r="A27" s="96" t="s">
        <v>19</v>
      </c>
      <c r="B27" s="26"/>
      <c r="C27" s="84"/>
      <c r="D27" s="84"/>
      <c r="E27" s="84"/>
      <c r="F27" s="84"/>
      <c r="G27" s="86"/>
    </row>
    <row r="28" spans="1:7" ht="61.5" hidden="1" customHeight="1">
      <c r="A28" s="90" t="s">
        <v>20</v>
      </c>
      <c r="B28" s="91"/>
      <c r="C28" s="92"/>
      <c r="D28" s="92"/>
      <c r="E28" s="92"/>
      <c r="F28" s="92"/>
      <c r="G28" s="86"/>
    </row>
    <row r="29" spans="1:7">
      <c r="A29" s="142" t="s">
        <v>160</v>
      </c>
      <c r="B29" s="153"/>
      <c r="C29" s="153"/>
      <c r="D29" s="153"/>
      <c r="E29" s="153"/>
      <c r="F29" s="153"/>
      <c r="G29" s="154"/>
    </row>
    <row r="30" spans="1:7" ht="84" customHeight="1">
      <c r="A30" s="80" t="s">
        <v>16</v>
      </c>
      <c r="B30" s="89" t="s">
        <v>54</v>
      </c>
      <c r="C30" s="86">
        <f>Показатели!E16/Показатели!D16</f>
        <v>1.0505263157894738</v>
      </c>
      <c r="D30" s="87">
        <v>0.99</v>
      </c>
      <c r="E30" s="87">
        <v>0.99</v>
      </c>
      <c r="F30" s="88" t="s">
        <v>157</v>
      </c>
      <c r="G30" s="86">
        <f>C30/D30</f>
        <v>1.0611376927166403</v>
      </c>
    </row>
    <row r="31" spans="1:7">
      <c r="A31" s="155" t="s">
        <v>161</v>
      </c>
      <c r="B31" s="156"/>
      <c r="C31" s="156"/>
      <c r="D31" s="156"/>
      <c r="E31" s="157"/>
      <c r="F31" s="93">
        <f>(F12+F18)/2</f>
        <v>1.1354300581573309</v>
      </c>
      <c r="G31" s="93">
        <f>(G30+G26+G25+G24+G22+G21+G20+G18+G16+G14+G12)/11</f>
        <v>1.035396108531857</v>
      </c>
    </row>
    <row r="32" spans="1:7">
      <c r="A32" s="45"/>
      <c r="B32" s="45"/>
      <c r="C32" s="45"/>
      <c r="D32" s="45"/>
      <c r="E32" s="45"/>
      <c r="F32" s="45"/>
      <c r="G32" s="45"/>
    </row>
    <row r="33" spans="1:4">
      <c r="A33" t="s">
        <v>126</v>
      </c>
      <c r="D33" t="s">
        <v>162</v>
      </c>
    </row>
  </sheetData>
  <mergeCells count="17">
    <mergeCell ref="A1:G1"/>
    <mergeCell ref="A2:A4"/>
    <mergeCell ref="B2:B4"/>
    <mergeCell ref="C2:C4"/>
    <mergeCell ref="D2:D4"/>
    <mergeCell ref="E2:E4"/>
    <mergeCell ref="F2:F4"/>
    <mergeCell ref="G2:G4"/>
    <mergeCell ref="A23:G23"/>
    <mergeCell ref="A29:G29"/>
    <mergeCell ref="A31:E31"/>
    <mergeCell ref="A6:G10"/>
    <mergeCell ref="A11:G11"/>
    <mergeCell ref="A13:G13"/>
    <mergeCell ref="A15:G15"/>
    <mergeCell ref="A17:G17"/>
    <mergeCell ref="A19:G19"/>
  </mergeCells>
  <conditionalFormatting sqref="A12 A24:A27">
    <cfRule type="cellIs" dxfId="7" priority="8" operator="greaterThan">
      <formula>1</formula>
    </cfRule>
  </conditionalFormatting>
  <conditionalFormatting sqref="A13:A14">
    <cfRule type="cellIs" dxfId="6" priority="7" operator="greaterThan">
      <formula>1</formula>
    </cfRule>
  </conditionalFormatting>
  <conditionalFormatting sqref="A16 A18">
    <cfRule type="cellIs" dxfId="5" priority="6" operator="greaterThan">
      <formula>1</formula>
    </cfRule>
  </conditionalFormatting>
  <conditionalFormatting sqref="A15">
    <cfRule type="cellIs" dxfId="4" priority="5" operator="greaterThan">
      <formula>1</formula>
    </cfRule>
  </conditionalFormatting>
  <conditionalFormatting sqref="A17">
    <cfRule type="cellIs" dxfId="3" priority="4" operator="greaterThan">
      <formula>1</formula>
    </cfRule>
  </conditionalFormatting>
  <conditionalFormatting sqref="A19:A22">
    <cfRule type="cellIs" dxfId="2" priority="3" operator="greaterThan">
      <formula>1</formula>
    </cfRule>
  </conditionalFormatting>
  <conditionalFormatting sqref="A23 A30">
    <cfRule type="cellIs" dxfId="1" priority="2" operator="greaterThan">
      <formula>1</formula>
    </cfRule>
  </conditionalFormatting>
  <conditionalFormatting sqref="A29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Показатели</vt:lpstr>
      <vt:lpstr>степень выполн. осн.мероприят</vt:lpstr>
      <vt:lpstr>Финансирование</vt:lpstr>
      <vt:lpstr>Эффективность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k47_5</cp:lastModifiedBy>
  <cp:lastPrinted>2024-02-14T06:13:07Z</cp:lastPrinted>
  <dcterms:created xsi:type="dcterms:W3CDTF">2017-07-18T05:54:07Z</dcterms:created>
  <dcterms:modified xsi:type="dcterms:W3CDTF">2024-02-14T06:19:09Z</dcterms:modified>
</cp:coreProperties>
</file>