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23700" windowHeight="10290"/>
  </bookViews>
  <sheets>
    <sheet name="Информация о реализации МП (1)" sheetId="2" r:id="rId1"/>
    <sheet name="Оценка эффективности МП (2)" sheetId="3" r:id="rId2"/>
  </sheets>
  <calcPr calcId="124519"/>
</workbook>
</file>

<file path=xl/calcChain.xml><?xml version="1.0" encoding="utf-8"?>
<calcChain xmlns="http://schemas.openxmlformats.org/spreadsheetml/2006/main">
  <c r="O17" i="2"/>
  <c r="N17"/>
  <c r="O12"/>
  <c r="N12"/>
  <c r="I14" i="3"/>
  <c r="J14" s="1"/>
  <c r="I15"/>
  <c r="J15" s="1"/>
  <c r="I16"/>
  <c r="J16" s="1"/>
  <c r="I17"/>
  <c r="J17" s="1"/>
  <c r="I18"/>
  <c r="J18" s="1"/>
  <c r="I19"/>
  <c r="J19" s="1"/>
  <c r="F11" l="1"/>
  <c r="F12"/>
  <c r="F13"/>
  <c r="F14"/>
  <c r="F15"/>
  <c r="F16"/>
  <c r="F17"/>
  <c r="F18"/>
  <c r="F19"/>
  <c r="F10"/>
  <c r="E11" l="1"/>
  <c r="E12"/>
  <c r="E13"/>
  <c r="E14"/>
  <c r="E15"/>
  <c r="E16"/>
  <c r="E17"/>
  <c r="E18"/>
  <c r="E19"/>
  <c r="E10"/>
  <c r="I15" i="2"/>
  <c r="I13"/>
  <c r="H28"/>
  <c r="O28" s="1"/>
  <c r="G28"/>
  <c r="N28" s="1"/>
  <c r="H25"/>
  <c r="O25" s="1"/>
  <c r="G25"/>
  <c r="N25" s="1"/>
  <c r="H21"/>
  <c r="O21" s="1"/>
  <c r="G21"/>
  <c r="N21" s="1"/>
  <c r="O19"/>
  <c r="H13" i="3" s="1"/>
  <c r="N19" i="2"/>
  <c r="G12" i="3"/>
  <c r="G15" i="2"/>
  <c r="N15" s="1"/>
  <c r="G11" i="3" s="1"/>
  <c r="H15" i="2"/>
  <c r="O15" s="1"/>
  <c r="J15"/>
  <c r="H13"/>
  <c r="O13" s="1"/>
  <c r="H10" i="3" s="1"/>
  <c r="G13" i="2"/>
  <c r="N13" s="1"/>
  <c r="G10" i="3" s="1"/>
  <c r="I10" l="1"/>
  <c r="J10" s="1"/>
  <c r="P15" i="2"/>
  <c r="H11" i="3"/>
  <c r="I11" s="1"/>
  <c r="J11" s="1"/>
  <c r="P17" i="2"/>
  <c r="H12" i="3"/>
  <c r="I12" s="1"/>
  <c r="J12" s="1"/>
  <c r="P19" i="2"/>
  <c r="G13" i="3"/>
  <c r="I13" s="1"/>
  <c r="J13" s="1"/>
  <c r="P12" i="2"/>
  <c r="P13"/>
  <c r="P21"/>
  <c r="P25"/>
  <c r="P28"/>
</calcChain>
</file>

<file path=xl/sharedStrings.xml><?xml version="1.0" encoding="utf-8"?>
<sst xmlns="http://schemas.openxmlformats.org/spreadsheetml/2006/main" count="149" uniqueCount="107">
  <si>
    <t>Федеральный бюджет</t>
  </si>
  <si>
    <t>Областной бюджет</t>
  </si>
  <si>
    <t>Бюджет Округа</t>
  </si>
  <si>
    <t>N п/п</t>
  </si>
  <si>
    <t>Наименование муниципальной программы/ показателя</t>
  </si>
  <si>
    <t>Объемы финансирования (тыс. руб.) / значение показателя</t>
  </si>
  <si>
    <t>Исполнение &lt;3&gt;</t>
  </si>
  <si>
    <t>Причина</t>
  </si>
  <si>
    <t>отклонений</t>
  </si>
  <si>
    <t>&lt;4&gt;</t>
  </si>
  <si>
    <t>Уровень бюджета Округа</t>
  </si>
  <si>
    <t>Значение показателя</t>
  </si>
  <si>
    <t>в том числе по источникам финансирования</t>
  </si>
  <si>
    <t>Единица измерения</t>
  </si>
  <si>
    <t>Итого по объемам финансирования</t>
  </si>
  <si>
    <t>Внебюджетные средства</t>
  </si>
  <si>
    <t xml:space="preserve">план </t>
  </si>
  <si>
    <t>&lt;1&gt;</t>
  </si>
  <si>
    <t xml:space="preserve">факт </t>
  </si>
  <si>
    <t>&lt;2&gt;</t>
  </si>
  <si>
    <t>план</t>
  </si>
  <si>
    <t>факт</t>
  </si>
  <si>
    <t>1.</t>
  </si>
  <si>
    <t>X</t>
  </si>
  <si>
    <r>
      <t xml:space="preserve">&lt;1&gt; </t>
    </r>
    <r>
      <rPr>
        <b/>
        <sz val="12"/>
        <color theme="1"/>
        <rFont val="Times New Roman"/>
        <family val="1"/>
        <charset val="204"/>
      </rPr>
      <t>в графе 12</t>
    </r>
    <r>
      <rPr>
        <sz val="12"/>
        <color theme="1"/>
        <rFont val="Times New Roman"/>
        <family val="1"/>
        <charset val="204"/>
      </rPr>
      <t xml:space="preserve"> "Итого по объемам финансирования, план" указывается сумма показателей граф 3 "Федеральный бюджет, план", 5 "Областной бюджет, план", 7 "Бюджет города/бюджетные средства района, план" и 9 "Внебюджетные средства, план";</t>
    </r>
  </si>
  <si>
    <r>
      <t>&lt;2&gt;</t>
    </r>
    <r>
      <rPr>
        <b/>
        <sz val="12"/>
        <color theme="1"/>
        <rFont val="Times New Roman"/>
        <family val="1"/>
        <charset val="204"/>
      </rPr>
      <t xml:space="preserve"> в графе 13</t>
    </r>
    <r>
      <rPr>
        <sz val="12"/>
        <color theme="1"/>
        <rFont val="Times New Roman"/>
        <family val="1"/>
        <charset val="204"/>
      </rPr>
      <t xml:space="preserve"> "Итого по объемам финансирования, факт" указывается сумма показателей граф 4 "Федеральный бюджет, факт", 6 "Областной бюджет, факт", 8 "Бюджет города/бюджетные средства района, факт" и 10 "Внебюджетные средства, факт";</t>
    </r>
  </si>
  <si>
    <r>
      <t xml:space="preserve">&lt;3&gt; </t>
    </r>
    <r>
      <rPr>
        <b/>
        <sz val="12"/>
        <color theme="1"/>
        <rFont val="Times New Roman"/>
        <family val="1"/>
        <charset val="204"/>
      </rPr>
      <t>в графе 14</t>
    </r>
    <r>
      <rPr>
        <sz val="12"/>
        <color theme="1"/>
        <rFont val="Times New Roman"/>
        <family val="1"/>
        <charset val="204"/>
      </rPr>
      <t xml:space="preserve"> "Исполнение" указывается частное показателей граф 13 "Итого по объемам финансирования, факт" и 12 "Итого по объемам финансирования, план".</t>
    </r>
  </si>
  <si>
    <r>
      <t xml:space="preserve">&lt;4&gt; </t>
    </r>
    <r>
      <rPr>
        <b/>
        <sz val="12"/>
        <color theme="1"/>
        <rFont val="Times New Roman"/>
        <family val="1"/>
        <charset val="204"/>
      </rPr>
      <t>в графе 15</t>
    </r>
    <r>
      <rPr>
        <sz val="12"/>
        <color theme="1"/>
        <rFont val="Times New Roman"/>
        <family val="1"/>
        <charset val="204"/>
      </rPr>
      <t xml:space="preserve"> "Причина отклонений"  указываются причины неисполнения мероприятий, приведших к неисполнению данного показателя.</t>
    </r>
  </si>
  <si>
    <t>ИНФОРМАЦИЯ</t>
  </si>
  <si>
    <t>о реализации муниципальных программ Миасского городского округа за  2024  год</t>
  </si>
  <si>
    <t>Муниципальная программа/показатели</t>
  </si>
  <si>
    <t>Достижение показателей</t>
  </si>
  <si>
    <t>Коэффициент достижения показателя &lt;2&gt;</t>
  </si>
  <si>
    <t>Использование бюджетных средств,</t>
  </si>
  <si>
    <t>тыс. рублей</t>
  </si>
  <si>
    <t>Коэффициент использования бюджетных средств &lt;3&gt;</t>
  </si>
  <si>
    <t>отклонение &lt;1&gt; (+/-)</t>
  </si>
  <si>
    <t>1.1.</t>
  </si>
  <si>
    <t>1.2.</t>
  </si>
  <si>
    <r>
      <t xml:space="preserve">&lt;1&gt; </t>
    </r>
    <r>
      <rPr>
        <b/>
        <sz val="12"/>
        <color theme="1"/>
        <rFont val="Times New Roman"/>
        <family val="1"/>
        <charset val="204"/>
      </rPr>
      <t xml:space="preserve">в графе 5 </t>
    </r>
    <r>
      <rPr>
        <sz val="12"/>
        <color theme="1"/>
        <rFont val="Times New Roman"/>
        <family val="1"/>
        <charset val="204"/>
      </rPr>
      <t>"Достижение показателей, отклонение" указывается разница показателей граф 4 "Достижение индикативных показателей, факт" и 3 "Достижение индикативных показателей, план";</t>
    </r>
  </si>
  <si>
    <r>
      <t xml:space="preserve">&lt;3&gt; </t>
    </r>
    <r>
      <rPr>
        <b/>
        <sz val="12"/>
        <color theme="1"/>
        <rFont val="Times New Roman"/>
        <family val="1"/>
        <charset val="204"/>
      </rPr>
      <t>в графе 9</t>
    </r>
    <r>
      <rPr>
        <sz val="12"/>
        <color theme="1"/>
        <rFont val="Times New Roman"/>
        <family val="1"/>
        <charset val="204"/>
      </rPr>
      <t xml:space="preserve"> "Коэффициент использования бюджетных средств" указывается частное между графами 8 "Использование бюджетных средств, факт" и 7 "Использование бюджетных средств, план";</t>
    </r>
  </si>
  <si>
    <r>
      <t xml:space="preserve">&lt;4&gt; </t>
    </r>
    <r>
      <rPr>
        <b/>
        <sz val="12"/>
        <color theme="1"/>
        <rFont val="Times New Roman"/>
        <family val="1"/>
        <charset val="204"/>
      </rPr>
      <t>в графе 10</t>
    </r>
    <r>
      <rPr>
        <sz val="12"/>
        <color theme="1"/>
        <rFont val="Times New Roman"/>
        <family val="1"/>
        <charset val="204"/>
      </rPr>
      <t xml:space="preserve"> "Эффективность использования бюджетных средств" указывается частное между графами 6 "Коэффициент достижения индикативного показателя" и 9 "Коэффициент использования бюджетных средств".</t>
    </r>
  </si>
  <si>
    <t>Приложение 8</t>
  </si>
  <si>
    <t>Эффективность использования бюджетных средств &lt;4&gt;
план</t>
  </si>
  <si>
    <r>
      <t>&lt;2&gt;</t>
    </r>
    <r>
      <rPr>
        <b/>
        <sz val="12"/>
        <color theme="1"/>
        <rFont val="Times New Roman"/>
        <family val="1"/>
        <charset val="204"/>
      </rPr>
      <t xml:space="preserve"> в графе 6</t>
    </r>
    <r>
      <rPr>
        <sz val="12"/>
        <color theme="1"/>
        <rFont val="Times New Roman"/>
        <family val="1"/>
        <charset val="204"/>
      </rPr>
      <t xml:space="preserve"> "Коэффициент достижения показателя" указывается в соответствии с подпунктами 1, 2  пункта 1 Методики расчета оценки бюджетных средств на реализацию муниципальной программы (Приложение 8 к Порядку разработки…..муниципальных программ,  утв. Постановлением АМГО от 12.07.2024 г. № 3744);</t>
    </r>
  </si>
  <si>
    <t>Показатели муниципальной программы</t>
  </si>
  <si>
    <t>Информация о результатах оценки эффективности  реализации муниципальных программ в 2024 году</t>
  </si>
  <si>
    <t>Управление культуры АМГО</t>
  </si>
  <si>
    <t>Муниципальная программа "Развитие культуры в Миасском городском округе"</t>
  </si>
  <si>
    <t>ед.</t>
  </si>
  <si>
    <t>чел.</t>
  </si>
  <si>
    <t>%</t>
  </si>
  <si>
    <t>в том числе Муниципальная подпрограмма 1 «Сохранение и развитие культурно-досуговой сферы»</t>
  </si>
  <si>
    <t>1.1.1.</t>
  </si>
  <si>
    <t>в том числе Муниципальная подпрограмма 2 «Развитие художественного образования»</t>
  </si>
  <si>
    <t>1.2.1.</t>
  </si>
  <si>
    <t>14=13/12</t>
  </si>
  <si>
    <t>1.3.</t>
  </si>
  <si>
    <t>1.3.1.</t>
  </si>
  <si>
    <t>Муниципальная подпрограмма 3 "Организация библиотечного обслуживания населения"</t>
  </si>
  <si>
    <t>человек</t>
  </si>
  <si>
    <t>1.4.</t>
  </si>
  <si>
    <t>Муниципальная подпрограмма 4: "Организация деятельности городского краеведческого музея"</t>
  </si>
  <si>
    <t xml:space="preserve">Наименование целевого показателя Количество потребителей музейной услуги </t>
  </si>
  <si>
    <t>1.4.1.</t>
  </si>
  <si>
    <t>1.5.</t>
  </si>
  <si>
    <t>Муницмпаьная Подпрограмма 5 "Культура.Искусство.Творчество."</t>
  </si>
  <si>
    <t>1.5.1.</t>
  </si>
  <si>
    <t>1.5.2.</t>
  </si>
  <si>
    <t>1.5.3.</t>
  </si>
  <si>
    <t xml:space="preserve">Наименование целевого показателя Количество культурно-досуговых и просветительских мероприятий с участием муниципальных коллективов </t>
  </si>
  <si>
    <t>1.6.</t>
  </si>
  <si>
    <t>Муниципальная подпрограмма 6 "Укрепление материально-технической базы учреждений культуры"</t>
  </si>
  <si>
    <t xml:space="preserve"> Наименование целевого показателя Количество зданий учреждений культуры, в которых проводились работы по созданию безопасных и комфортных условий пребывания</t>
  </si>
  <si>
    <t>Наименование целевого показателя  Проведены мероприятия по комплектованию книжных фондов библиотек муниципальных образований и государственных общедоступных библиотек субъектов Российской Федерации</t>
  </si>
  <si>
    <t>1.6.1.</t>
  </si>
  <si>
    <t>1.6.2.</t>
  </si>
  <si>
    <t>1.7.</t>
  </si>
  <si>
    <t>Подпрограмма 7 "Организация и осуществление деятельности в области культуры"</t>
  </si>
  <si>
    <t>Наименование целевого показателя   Исполнение сметы расходов Управления культуры МГО и подведомственных учреждений</t>
  </si>
  <si>
    <t>1.7.1.</t>
  </si>
  <si>
    <t>Руководитель _________________________ Михеев Д.Е.</t>
  </si>
  <si>
    <t>Исполнитель __________________________Соловьева О.А.</t>
  </si>
  <si>
    <t xml:space="preserve"> Наименование целевого показателя  Сеть муниципальных КДУ</t>
  </si>
  <si>
    <t>Наименование целевого показателя Количество контингента (среднегодового) обучающихся в детских школах искусствКоличество контингента (среднегодового) обучающихся в детских школах искусств</t>
  </si>
  <si>
    <t xml:space="preserve">Наименование целевого показателя Количество пользователей муниципальных библиотек, в том числе удаленных  </t>
  </si>
  <si>
    <t xml:space="preserve">Наименование целевого показателя  Количество общегородских мероприятий </t>
  </si>
  <si>
    <t>Наименование целевого показателя  Количество мероприятий, в том числе, направленных на реализацию национального проекта « Культура»</t>
  </si>
  <si>
    <r>
      <t xml:space="preserve">Муниципальная программа </t>
    </r>
    <r>
      <rPr>
        <i/>
        <sz val="11"/>
        <color theme="1"/>
        <rFont val="Times New Roman"/>
        <family val="1"/>
        <charset val="204"/>
      </rPr>
      <t>"Развитие культуры в Миасском городском округе"</t>
    </r>
  </si>
  <si>
    <t>Наименование показателя                               Сеть муниципальных КДУ</t>
  </si>
  <si>
    <t>Наименование показателя Количество контингента (среднегодового) обучающихся в детских школах искусствКоличество контингента (среднегодового) обучающихся в детских школах искусств</t>
  </si>
  <si>
    <t xml:space="preserve">Наименование показателя Количество пользователей муниципальных библиотек, в том числе удаленных  </t>
  </si>
  <si>
    <t xml:space="preserve">Наименование показателя Количество потребителей музейной услуги </t>
  </si>
  <si>
    <t xml:space="preserve">Наименование показателя Количество культурно-досуговых и просветительских мероприятий с участием муниципальных коллективов </t>
  </si>
  <si>
    <t xml:space="preserve">Наименование показателя Количество общегородских мероприятий </t>
  </si>
  <si>
    <t>Наименование показателя Количество мероприятий, в том числе, направленных на реализацию национального проекта « Культура»</t>
  </si>
  <si>
    <t>1.8.</t>
  </si>
  <si>
    <t>Количество зданий учреждений культуры, в которых проводились работы по созданию безопасных и комфортных условий пребывания</t>
  </si>
  <si>
    <t>1.9.</t>
  </si>
  <si>
    <t>1.10.</t>
  </si>
  <si>
    <t>Проведены мероприятия по комплектованию книжных фондов библиотек муниципальных образований и государственных общедоступных библиотек субъектов Российской Федерации</t>
  </si>
  <si>
    <t>Исполнение сметы расходов Управления культуры МГО и подведомственных учреждений</t>
  </si>
  <si>
    <t>5=4-3</t>
  </si>
  <si>
    <t>6=4/3</t>
  </si>
  <si>
    <t>9=8/7</t>
  </si>
  <si>
    <t>10=6/9</t>
  </si>
  <si>
    <t>Прочие безвозмездные поступления, денежные пожертвования казенным учреждениям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</si>
</sst>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42">
    <xf numFmtId="0" fontId="0" fillId="0" borderId="0" xfId="0"/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 indent="15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horizontal="left" vertical="center" indent="15"/>
    </xf>
    <xf numFmtId="0" fontId="5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0" fillId="2" borderId="1" xfId="0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 wrapText="1"/>
    </xf>
    <xf numFmtId="0" fontId="4" fillId="0" borderId="1" xfId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4" fillId="0" borderId="1" xfId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40"/>
  <sheetViews>
    <sheetView tabSelected="1" workbookViewId="0">
      <selection activeCell="O18" sqref="O18"/>
    </sheetView>
  </sheetViews>
  <sheetFormatPr defaultRowHeight="15"/>
  <cols>
    <col min="1" max="1" width="6.28515625" customWidth="1"/>
    <col min="2" max="2" width="27.85546875" customWidth="1"/>
    <col min="3" max="3" width="9.85546875" customWidth="1"/>
    <col min="7" max="7" width="8.85546875" customWidth="1"/>
    <col min="8" max="8" width="9.5703125" customWidth="1"/>
    <col min="13" max="14" width="9.5703125" customWidth="1"/>
    <col min="15" max="15" width="9.140625" customWidth="1"/>
    <col min="16" max="16" width="7.7109375" customWidth="1"/>
    <col min="17" max="17" width="8.85546875" customWidth="1"/>
  </cols>
  <sheetData>
    <row r="1" spans="1:18" ht="18" customHeight="1">
      <c r="A1" s="27" t="s">
        <v>28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</row>
    <row r="2" spans="1:18" ht="22.5" customHeight="1">
      <c r="A2" s="27" t="s">
        <v>29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</row>
    <row r="3" spans="1:18" ht="15" customHeight="1">
      <c r="A3" s="28" t="s">
        <v>47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</row>
    <row r="4" spans="1:18" ht="25.5" customHeight="1">
      <c r="A4" s="30" t="s">
        <v>3</v>
      </c>
      <c r="B4" s="30" t="s">
        <v>4</v>
      </c>
      <c r="C4" s="31" t="s">
        <v>5</v>
      </c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5" t="s">
        <v>6</v>
      </c>
      <c r="Q4" s="24" t="s">
        <v>7</v>
      </c>
      <c r="R4" s="1"/>
    </row>
    <row r="5" spans="1:18">
      <c r="A5" s="30"/>
      <c r="B5" s="30"/>
      <c r="C5" s="31" t="s">
        <v>10</v>
      </c>
      <c r="D5" s="31"/>
      <c r="E5" s="31"/>
      <c r="F5" s="31"/>
      <c r="G5" s="31"/>
      <c r="H5" s="31"/>
      <c r="I5" s="31"/>
      <c r="J5" s="31"/>
      <c r="K5" s="36"/>
      <c r="L5" s="36"/>
      <c r="M5" s="31" t="s">
        <v>11</v>
      </c>
      <c r="N5" s="31"/>
      <c r="O5" s="31"/>
      <c r="P5" s="35"/>
      <c r="Q5" s="24" t="s">
        <v>8</v>
      </c>
      <c r="R5" s="1"/>
    </row>
    <row r="6" spans="1:18">
      <c r="A6" s="30"/>
      <c r="B6" s="30"/>
      <c r="C6" s="31" t="s">
        <v>12</v>
      </c>
      <c r="D6" s="31"/>
      <c r="E6" s="31"/>
      <c r="F6" s="31"/>
      <c r="G6" s="31"/>
      <c r="H6" s="31"/>
      <c r="I6" s="31"/>
      <c r="J6" s="31"/>
      <c r="K6" s="36"/>
      <c r="L6" s="36"/>
      <c r="M6" s="31" t="s">
        <v>13</v>
      </c>
      <c r="N6" s="31" t="s">
        <v>14</v>
      </c>
      <c r="O6" s="31"/>
      <c r="P6" s="35"/>
      <c r="Q6" s="24" t="s">
        <v>9</v>
      </c>
      <c r="R6" s="1"/>
    </row>
    <row r="7" spans="1:18">
      <c r="A7" s="30"/>
      <c r="B7" s="30"/>
      <c r="C7" s="31" t="s">
        <v>0</v>
      </c>
      <c r="D7" s="31"/>
      <c r="E7" s="31" t="s">
        <v>1</v>
      </c>
      <c r="F7" s="31"/>
      <c r="G7" s="31" t="s">
        <v>2</v>
      </c>
      <c r="H7" s="31"/>
      <c r="I7" s="31" t="s">
        <v>15</v>
      </c>
      <c r="J7" s="31"/>
      <c r="K7" s="31" t="s">
        <v>106</v>
      </c>
      <c r="L7" s="31"/>
      <c r="M7" s="31"/>
      <c r="N7" s="31"/>
      <c r="O7" s="31"/>
      <c r="P7" s="35"/>
      <c r="Q7" s="37"/>
      <c r="R7" s="1"/>
    </row>
    <row r="8" spans="1:18" ht="103.5" customHeight="1">
      <c r="A8" s="30"/>
      <c r="B8" s="30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24" t="s">
        <v>16</v>
      </c>
      <c r="O8" s="24" t="s">
        <v>18</v>
      </c>
      <c r="P8" s="35"/>
      <c r="Q8" s="37"/>
      <c r="R8" s="1"/>
    </row>
    <row r="9" spans="1:18" ht="27" customHeight="1">
      <c r="A9" s="30"/>
      <c r="B9" s="30"/>
      <c r="C9" s="24" t="s">
        <v>20</v>
      </c>
      <c r="D9" s="24" t="s">
        <v>21</v>
      </c>
      <c r="E9" s="24" t="s">
        <v>20</v>
      </c>
      <c r="F9" s="24" t="s">
        <v>21</v>
      </c>
      <c r="G9" s="24" t="s">
        <v>20</v>
      </c>
      <c r="H9" s="24" t="s">
        <v>21</v>
      </c>
      <c r="I9" s="24" t="s">
        <v>20</v>
      </c>
      <c r="J9" s="24" t="s">
        <v>21</v>
      </c>
      <c r="K9" s="24" t="s">
        <v>20</v>
      </c>
      <c r="L9" s="24" t="s">
        <v>21</v>
      </c>
      <c r="M9" s="31"/>
      <c r="N9" s="38" t="s">
        <v>17</v>
      </c>
      <c r="O9" s="38" t="s">
        <v>19</v>
      </c>
      <c r="P9" s="35"/>
      <c r="Q9" s="37"/>
      <c r="R9" s="2"/>
    </row>
    <row r="10" spans="1:18">
      <c r="A10" s="24">
        <v>1</v>
      </c>
      <c r="B10" s="24">
        <v>2</v>
      </c>
      <c r="C10" s="24">
        <v>3</v>
      </c>
      <c r="D10" s="24">
        <v>4</v>
      </c>
      <c r="E10" s="24">
        <v>5</v>
      </c>
      <c r="F10" s="24">
        <v>6</v>
      </c>
      <c r="G10" s="24">
        <v>7</v>
      </c>
      <c r="H10" s="24">
        <v>8</v>
      </c>
      <c r="I10" s="24">
        <v>9</v>
      </c>
      <c r="J10" s="24">
        <v>10</v>
      </c>
      <c r="K10" s="24">
        <v>11</v>
      </c>
      <c r="L10" s="24">
        <v>12</v>
      </c>
      <c r="M10" s="24">
        <v>13</v>
      </c>
      <c r="N10" s="24">
        <v>14</v>
      </c>
      <c r="O10" s="24">
        <v>13</v>
      </c>
      <c r="P10" s="24" t="s">
        <v>56</v>
      </c>
      <c r="Q10" s="24">
        <v>15</v>
      </c>
      <c r="R10" s="1"/>
    </row>
    <row r="11" spans="1:18" ht="15.75">
      <c r="A11" s="31" t="s">
        <v>47</v>
      </c>
      <c r="B11" s="31"/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25"/>
      <c r="R11" s="2"/>
    </row>
    <row r="12" spans="1:18" ht="45.75" customHeight="1">
      <c r="A12" s="24" t="s">
        <v>22</v>
      </c>
      <c r="B12" s="12" t="s">
        <v>48</v>
      </c>
      <c r="C12" s="13">
        <v>562.4</v>
      </c>
      <c r="D12" s="13">
        <v>562.4</v>
      </c>
      <c r="E12" s="13">
        <v>149.5</v>
      </c>
      <c r="F12" s="13">
        <v>149.5</v>
      </c>
      <c r="G12" s="13">
        <v>457751</v>
      </c>
      <c r="H12" s="13">
        <v>455766.6</v>
      </c>
      <c r="I12" s="13">
        <v>14063.7</v>
      </c>
      <c r="J12" s="13">
        <v>12856.5</v>
      </c>
      <c r="K12" s="13">
        <v>81.3</v>
      </c>
      <c r="L12" s="13">
        <v>81.3</v>
      </c>
      <c r="M12" s="13" t="s">
        <v>23</v>
      </c>
      <c r="N12" s="12">
        <f>C12+E12+G12+I12+K12</f>
        <v>472607.9</v>
      </c>
      <c r="O12" s="12">
        <f>D12+F12+H12+J12+L12</f>
        <v>469416.3</v>
      </c>
      <c r="P12" s="14">
        <f>O12/N12</f>
        <v>0.99324683315704199</v>
      </c>
      <c r="Q12" s="13" t="s">
        <v>23</v>
      </c>
      <c r="R12" s="1"/>
    </row>
    <row r="13" spans="1:18" ht="64.5" customHeight="1">
      <c r="A13" s="24" t="s">
        <v>37</v>
      </c>
      <c r="B13" s="12" t="s">
        <v>52</v>
      </c>
      <c r="C13" s="13"/>
      <c r="D13" s="13"/>
      <c r="E13" s="13"/>
      <c r="F13" s="13"/>
      <c r="G13" s="13">
        <f>76715.9+33300.9</f>
        <v>110016.79999999999</v>
      </c>
      <c r="H13" s="13">
        <f>76715.9+32935.3</f>
        <v>109651.2</v>
      </c>
      <c r="I13" s="13">
        <f>4903</f>
        <v>4903</v>
      </c>
      <c r="J13" s="13">
        <v>4456.1000000000004</v>
      </c>
      <c r="K13" s="13"/>
      <c r="L13" s="13"/>
      <c r="M13" s="13" t="s">
        <v>23</v>
      </c>
      <c r="N13" s="12">
        <f>C13+E13+G13+I13</f>
        <v>114919.79999999999</v>
      </c>
      <c r="O13" s="12">
        <f>D13+F13+H13+J13</f>
        <v>114107.3</v>
      </c>
      <c r="P13" s="14">
        <f>O13/N13</f>
        <v>0.99292985194892447</v>
      </c>
      <c r="Q13" s="13" t="s">
        <v>23</v>
      </c>
      <c r="R13" s="1"/>
    </row>
    <row r="14" spans="1:18" ht="15.75">
      <c r="A14" s="24" t="s">
        <v>53</v>
      </c>
      <c r="B14" s="39" t="s">
        <v>83</v>
      </c>
      <c r="C14" s="40"/>
      <c r="D14" s="40"/>
      <c r="E14" s="40"/>
      <c r="F14" s="40"/>
      <c r="G14" s="40"/>
      <c r="H14" s="40"/>
      <c r="I14" s="40"/>
      <c r="J14" s="40"/>
      <c r="K14" s="41"/>
      <c r="L14" s="41"/>
      <c r="M14" s="24" t="s">
        <v>49</v>
      </c>
      <c r="N14" s="24">
        <v>11</v>
      </c>
      <c r="O14" s="24">
        <v>11</v>
      </c>
      <c r="P14" s="24"/>
      <c r="Q14" s="24"/>
      <c r="R14" s="2"/>
    </row>
    <row r="15" spans="1:18" ht="71.25" customHeight="1">
      <c r="A15" s="24" t="s">
        <v>38</v>
      </c>
      <c r="B15" s="12" t="s">
        <v>54</v>
      </c>
      <c r="C15" s="13"/>
      <c r="D15" s="13"/>
      <c r="E15" s="13"/>
      <c r="F15" s="13"/>
      <c r="G15" s="13">
        <f>100024.6+52684.8+26.8</f>
        <v>152736.20000000001</v>
      </c>
      <c r="H15" s="13">
        <f>100024.6+52684.8+26.8</f>
        <v>152736.20000000001</v>
      </c>
      <c r="I15" s="13">
        <f>2327.5+4931.5</f>
        <v>7259</v>
      </c>
      <c r="J15" s="13">
        <f>4379.5+2306.8</f>
        <v>6686.3</v>
      </c>
      <c r="K15" s="13"/>
      <c r="L15" s="13"/>
      <c r="M15" s="13" t="s">
        <v>23</v>
      </c>
      <c r="N15" s="13">
        <f>G15+I15</f>
        <v>159995.20000000001</v>
      </c>
      <c r="O15" s="13">
        <f>H15+J15</f>
        <v>159422.5</v>
      </c>
      <c r="P15" s="14">
        <f>O15/N15</f>
        <v>0.99642051761552841</v>
      </c>
      <c r="Q15" s="13" t="s">
        <v>23</v>
      </c>
      <c r="R15" s="2"/>
    </row>
    <row r="16" spans="1:18" ht="52.5" customHeight="1">
      <c r="A16" s="24" t="s">
        <v>55</v>
      </c>
      <c r="B16" s="31" t="s">
        <v>84</v>
      </c>
      <c r="C16" s="36"/>
      <c r="D16" s="36"/>
      <c r="E16" s="36"/>
      <c r="F16" s="36"/>
      <c r="G16" s="36"/>
      <c r="H16" s="36"/>
      <c r="I16" s="36"/>
      <c r="J16" s="36"/>
      <c r="K16" s="37"/>
      <c r="L16" s="37"/>
      <c r="M16" s="24" t="s">
        <v>50</v>
      </c>
      <c r="N16" s="24">
        <v>2500</v>
      </c>
      <c r="O16" s="24">
        <v>2516</v>
      </c>
      <c r="P16" s="24"/>
      <c r="Q16" s="24"/>
      <c r="R16" s="2"/>
    </row>
    <row r="17" spans="1:18" ht="70.5" customHeight="1">
      <c r="A17" s="13" t="s">
        <v>57</v>
      </c>
      <c r="B17" s="12" t="s">
        <v>59</v>
      </c>
      <c r="C17" s="13"/>
      <c r="D17" s="13"/>
      <c r="E17" s="13"/>
      <c r="F17" s="13"/>
      <c r="G17" s="13">
        <v>79928.600000000006</v>
      </c>
      <c r="H17" s="13">
        <v>79505.8</v>
      </c>
      <c r="I17" s="13"/>
      <c r="J17" s="13"/>
      <c r="K17" s="13">
        <v>81.3</v>
      </c>
      <c r="L17" s="13">
        <v>81.3</v>
      </c>
      <c r="M17" s="13" t="s">
        <v>23</v>
      </c>
      <c r="N17" s="13">
        <f>G17+K17</f>
        <v>80009.900000000009</v>
      </c>
      <c r="O17" s="13">
        <f>H17+L17</f>
        <v>79587.100000000006</v>
      </c>
      <c r="P17" s="14">
        <f>O17/N17</f>
        <v>0.99471565393782513</v>
      </c>
      <c r="Q17" s="13" t="s">
        <v>23</v>
      </c>
      <c r="R17" s="2"/>
    </row>
    <row r="18" spans="1:18" ht="39.75" customHeight="1">
      <c r="A18" s="25" t="s">
        <v>58</v>
      </c>
      <c r="B18" s="31" t="s">
        <v>85</v>
      </c>
      <c r="C18" s="36"/>
      <c r="D18" s="36"/>
      <c r="E18" s="36"/>
      <c r="F18" s="36"/>
      <c r="G18" s="36"/>
      <c r="H18" s="36"/>
      <c r="I18" s="36"/>
      <c r="J18" s="36"/>
      <c r="K18" s="37"/>
      <c r="L18" s="37"/>
      <c r="M18" s="24" t="s">
        <v>60</v>
      </c>
      <c r="N18" s="24">
        <v>55200</v>
      </c>
      <c r="O18" s="24">
        <v>55200</v>
      </c>
      <c r="P18" s="24"/>
      <c r="Q18" s="24"/>
      <c r="R18" s="2"/>
    </row>
    <row r="19" spans="1:18" ht="61.5" customHeight="1">
      <c r="A19" s="12" t="s">
        <v>61</v>
      </c>
      <c r="B19" s="12" t="s">
        <v>62</v>
      </c>
      <c r="C19" s="13"/>
      <c r="D19" s="13"/>
      <c r="E19" s="13"/>
      <c r="F19" s="13"/>
      <c r="G19" s="13">
        <v>17485.8</v>
      </c>
      <c r="H19" s="13">
        <v>17485.8</v>
      </c>
      <c r="I19" s="13">
        <v>1901.7</v>
      </c>
      <c r="J19" s="13">
        <v>1714.1</v>
      </c>
      <c r="K19" s="13"/>
      <c r="L19" s="13"/>
      <c r="M19" s="13" t="s">
        <v>23</v>
      </c>
      <c r="N19" s="13">
        <f>G19+I19</f>
        <v>19387.5</v>
      </c>
      <c r="O19" s="13">
        <f>H19+J19</f>
        <v>19199.899999999998</v>
      </c>
      <c r="P19" s="14">
        <f>O19/N19</f>
        <v>0.99032366215344925</v>
      </c>
      <c r="Q19" s="13" t="s">
        <v>23</v>
      </c>
      <c r="R19" s="2"/>
    </row>
    <row r="20" spans="1:18" ht="15.75">
      <c r="A20" s="25" t="s">
        <v>64</v>
      </c>
      <c r="B20" s="31" t="s">
        <v>63</v>
      </c>
      <c r="C20" s="36"/>
      <c r="D20" s="36"/>
      <c r="E20" s="36"/>
      <c r="F20" s="36"/>
      <c r="G20" s="36"/>
      <c r="H20" s="36"/>
      <c r="I20" s="36"/>
      <c r="J20" s="36"/>
      <c r="K20" s="37"/>
      <c r="L20" s="37"/>
      <c r="M20" s="24" t="s">
        <v>60</v>
      </c>
      <c r="N20" s="24">
        <v>36000</v>
      </c>
      <c r="O20" s="24">
        <v>36164</v>
      </c>
      <c r="P20" s="24"/>
      <c r="Q20" s="24"/>
      <c r="R20" s="2"/>
    </row>
    <row r="21" spans="1:18" ht="54.75" customHeight="1">
      <c r="A21" s="12" t="s">
        <v>65</v>
      </c>
      <c r="B21" s="12" t="s">
        <v>66</v>
      </c>
      <c r="C21" s="17"/>
      <c r="D21" s="17"/>
      <c r="E21" s="17"/>
      <c r="F21" s="17"/>
      <c r="G21" s="17">
        <f>1341.9+11278.1+1270.3</f>
        <v>13890.3</v>
      </c>
      <c r="H21" s="17">
        <f>1341.9+11247.1+1270.3</f>
        <v>13859.3</v>
      </c>
      <c r="I21" s="13"/>
      <c r="J21" s="13"/>
      <c r="K21" s="13"/>
      <c r="L21" s="13"/>
      <c r="M21" s="13" t="s">
        <v>23</v>
      </c>
      <c r="N21" s="13">
        <f>G21</f>
        <v>13890.3</v>
      </c>
      <c r="O21" s="13">
        <f>H21</f>
        <v>13859.3</v>
      </c>
      <c r="P21" s="14">
        <f>O21/N21</f>
        <v>0.99776822674816235</v>
      </c>
      <c r="Q21" s="13" t="s">
        <v>23</v>
      </c>
      <c r="R21" s="2"/>
    </row>
    <row r="22" spans="1:18" ht="41.25" customHeight="1">
      <c r="A22" s="12" t="s">
        <v>67</v>
      </c>
      <c r="B22" s="31" t="s">
        <v>70</v>
      </c>
      <c r="C22" s="36"/>
      <c r="D22" s="36"/>
      <c r="E22" s="36"/>
      <c r="F22" s="36"/>
      <c r="G22" s="36"/>
      <c r="H22" s="36"/>
      <c r="I22" s="36"/>
      <c r="J22" s="36"/>
      <c r="K22" s="37"/>
      <c r="L22" s="37"/>
      <c r="M22" s="24" t="s">
        <v>49</v>
      </c>
      <c r="N22" s="24">
        <v>31</v>
      </c>
      <c r="O22" s="24">
        <v>31</v>
      </c>
      <c r="P22" s="24"/>
      <c r="Q22" s="24"/>
      <c r="R22" s="2"/>
    </row>
    <row r="23" spans="1:18" ht="24.75" customHeight="1">
      <c r="A23" s="12" t="s">
        <v>68</v>
      </c>
      <c r="B23" s="31" t="s">
        <v>86</v>
      </c>
      <c r="C23" s="36"/>
      <c r="D23" s="36"/>
      <c r="E23" s="36"/>
      <c r="F23" s="36"/>
      <c r="G23" s="36"/>
      <c r="H23" s="36"/>
      <c r="I23" s="36"/>
      <c r="J23" s="36"/>
      <c r="K23" s="37"/>
      <c r="L23" s="37"/>
      <c r="M23" s="24" t="s">
        <v>49</v>
      </c>
      <c r="N23" s="24">
        <v>12</v>
      </c>
      <c r="O23" s="24">
        <v>12</v>
      </c>
      <c r="P23" s="25"/>
      <c r="Q23" s="25"/>
      <c r="R23" s="2"/>
    </row>
    <row r="24" spans="1:18" ht="35.25" customHeight="1">
      <c r="A24" s="12" t="s">
        <v>69</v>
      </c>
      <c r="B24" s="39" t="s">
        <v>87</v>
      </c>
      <c r="C24" s="40"/>
      <c r="D24" s="40"/>
      <c r="E24" s="40"/>
      <c r="F24" s="40"/>
      <c r="G24" s="40"/>
      <c r="H24" s="40"/>
      <c r="I24" s="40"/>
      <c r="J24" s="40"/>
      <c r="K24" s="41"/>
      <c r="L24" s="41"/>
      <c r="M24" s="24" t="s">
        <v>49</v>
      </c>
      <c r="N24" s="24">
        <v>6</v>
      </c>
      <c r="O24" s="24">
        <v>6</v>
      </c>
      <c r="P24" s="25"/>
      <c r="Q24" s="25"/>
      <c r="R24" s="2"/>
    </row>
    <row r="25" spans="1:18" ht="65.25" customHeight="1">
      <c r="A25" s="12" t="s">
        <v>71</v>
      </c>
      <c r="B25" s="18" t="s">
        <v>72</v>
      </c>
      <c r="C25" s="17">
        <v>562.4</v>
      </c>
      <c r="D25" s="17">
        <v>562.4</v>
      </c>
      <c r="E25" s="17">
        <v>149.5</v>
      </c>
      <c r="F25" s="17">
        <v>149.5</v>
      </c>
      <c r="G25" s="17">
        <f>9291.5+5819.6+3074.9+5005.4+98.1</f>
        <v>23289.5</v>
      </c>
      <c r="H25" s="17">
        <f>8979.3+5818.1+3074.9+4819.3+98.1</f>
        <v>22789.699999999997</v>
      </c>
      <c r="I25" s="17"/>
      <c r="J25" s="17"/>
      <c r="K25" s="17"/>
      <c r="L25" s="17"/>
      <c r="M25" s="13" t="s">
        <v>23</v>
      </c>
      <c r="N25" s="13">
        <f>C25+E25+G25</f>
        <v>24001.4</v>
      </c>
      <c r="O25" s="13">
        <f>D25+F25+H25</f>
        <v>23501.599999999999</v>
      </c>
      <c r="P25" s="14">
        <f>O25/N25</f>
        <v>0.97917621472080785</v>
      </c>
      <c r="Q25" s="13" t="s">
        <v>23</v>
      </c>
      <c r="R25" s="2"/>
    </row>
    <row r="26" spans="1:18" ht="48.75" customHeight="1">
      <c r="A26" s="12" t="s">
        <v>75</v>
      </c>
      <c r="B26" s="31" t="s">
        <v>73</v>
      </c>
      <c r="C26" s="36"/>
      <c r="D26" s="36"/>
      <c r="E26" s="36"/>
      <c r="F26" s="36"/>
      <c r="G26" s="36"/>
      <c r="H26" s="36"/>
      <c r="I26" s="36"/>
      <c r="J26" s="36"/>
      <c r="K26" s="37"/>
      <c r="L26" s="37"/>
      <c r="M26" s="24" t="s">
        <v>49</v>
      </c>
      <c r="N26" s="24">
        <v>37</v>
      </c>
      <c r="O26" s="24">
        <v>37</v>
      </c>
      <c r="P26" s="25"/>
      <c r="Q26" s="25"/>
      <c r="R26" s="2"/>
    </row>
    <row r="27" spans="1:18" ht="45.75" customHeight="1">
      <c r="A27" s="12" t="s">
        <v>76</v>
      </c>
      <c r="B27" s="31" t="s">
        <v>74</v>
      </c>
      <c r="C27" s="36"/>
      <c r="D27" s="36"/>
      <c r="E27" s="36"/>
      <c r="F27" s="36"/>
      <c r="G27" s="36"/>
      <c r="H27" s="36"/>
      <c r="I27" s="36"/>
      <c r="J27" s="36"/>
      <c r="K27" s="37"/>
      <c r="L27" s="37"/>
      <c r="M27" s="24" t="s">
        <v>49</v>
      </c>
      <c r="N27" s="24">
        <v>1</v>
      </c>
      <c r="O27" s="24">
        <v>1</v>
      </c>
      <c r="P27" s="25"/>
      <c r="Q27" s="25"/>
      <c r="R27" s="2"/>
    </row>
    <row r="28" spans="1:18" ht="48" customHeight="1">
      <c r="A28" s="12" t="s">
        <v>77</v>
      </c>
      <c r="B28" s="12" t="s">
        <v>78</v>
      </c>
      <c r="C28" s="19"/>
      <c r="D28" s="19"/>
      <c r="E28" s="19"/>
      <c r="F28" s="19"/>
      <c r="G28" s="17">
        <f>60303+100.8</f>
        <v>60403.8</v>
      </c>
      <c r="H28" s="17">
        <f>59637.8+100.8</f>
        <v>59738.600000000006</v>
      </c>
      <c r="I28" s="17"/>
      <c r="J28" s="17"/>
      <c r="K28" s="17"/>
      <c r="L28" s="17"/>
      <c r="M28" s="13"/>
      <c r="N28" s="13">
        <f>G28</f>
        <v>60403.8</v>
      </c>
      <c r="O28" s="13">
        <f>H28</f>
        <v>59738.600000000006</v>
      </c>
      <c r="P28" s="14">
        <f>O28/N28</f>
        <v>0.98898744780957493</v>
      </c>
      <c r="Q28" s="13" t="s">
        <v>23</v>
      </c>
      <c r="R28" s="2"/>
    </row>
    <row r="29" spans="1:18" ht="45" customHeight="1">
      <c r="A29" s="12" t="s">
        <v>80</v>
      </c>
      <c r="B29" s="31" t="s">
        <v>79</v>
      </c>
      <c r="C29" s="31"/>
      <c r="D29" s="31"/>
      <c r="E29" s="31"/>
      <c r="F29" s="31"/>
      <c r="G29" s="31"/>
      <c r="H29" s="31"/>
      <c r="I29" s="31"/>
      <c r="J29" s="31"/>
      <c r="K29" s="25"/>
      <c r="L29" s="25"/>
      <c r="M29" s="24" t="s">
        <v>51</v>
      </c>
      <c r="N29" s="24">
        <v>99.6</v>
      </c>
      <c r="O29" s="24">
        <v>99.6</v>
      </c>
      <c r="P29" s="25"/>
      <c r="Q29" s="25"/>
      <c r="R29" s="2"/>
    </row>
    <row r="30" spans="1:18" ht="27" customHeight="1"/>
    <row r="31" spans="1:18" ht="15.75">
      <c r="A31" s="3" t="s">
        <v>81</v>
      </c>
    </row>
    <row r="32" spans="1:18" ht="15.75">
      <c r="A32" s="3"/>
    </row>
    <row r="33" spans="1:17" ht="15.75">
      <c r="A33" s="3" t="s">
        <v>82</v>
      </c>
    </row>
    <row r="34" spans="1:17" ht="73.5" customHeight="1"/>
    <row r="35" spans="1:17" ht="47.25" customHeight="1">
      <c r="A35" s="26" t="s">
        <v>24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</row>
    <row r="36" spans="1:17" ht="50.25" customHeight="1">
      <c r="A36" s="26" t="s">
        <v>25</v>
      </c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</row>
    <row r="37" spans="1:17" ht="53.25" customHeight="1">
      <c r="A37" s="26" t="s">
        <v>26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</row>
    <row r="38" spans="1:17" ht="47.25" customHeight="1">
      <c r="A38" s="26" t="s">
        <v>27</v>
      </c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</row>
    <row r="39" spans="1:17" ht="15.75">
      <c r="A39" s="3"/>
    </row>
    <row r="40" spans="1:17" ht="15.75">
      <c r="A40" s="3"/>
    </row>
  </sheetData>
  <mergeCells count="32">
    <mergeCell ref="C4:O4"/>
    <mergeCell ref="P4:P9"/>
    <mergeCell ref="M5:O5"/>
    <mergeCell ref="M6:M9"/>
    <mergeCell ref="N6:O7"/>
    <mergeCell ref="C7:D8"/>
    <mergeCell ref="C6:L6"/>
    <mergeCell ref="K7:L8"/>
    <mergeCell ref="C5:L5"/>
    <mergeCell ref="A35:Q35"/>
    <mergeCell ref="A36:Q36"/>
    <mergeCell ref="A37:Q37"/>
    <mergeCell ref="A38:Q38"/>
    <mergeCell ref="A1:Q1"/>
    <mergeCell ref="A2:Q2"/>
    <mergeCell ref="A3:Q3"/>
    <mergeCell ref="B14:J14"/>
    <mergeCell ref="B16:J16"/>
    <mergeCell ref="B24:J24"/>
    <mergeCell ref="E7:F8"/>
    <mergeCell ref="G7:H8"/>
    <mergeCell ref="I7:J8"/>
    <mergeCell ref="A11:P11"/>
    <mergeCell ref="A4:A9"/>
    <mergeCell ref="B4:B9"/>
    <mergeCell ref="B26:J26"/>
    <mergeCell ref="B27:J27"/>
    <mergeCell ref="B29:J29"/>
    <mergeCell ref="B22:J22"/>
    <mergeCell ref="B18:J18"/>
    <mergeCell ref="B23:J23"/>
    <mergeCell ref="B20:J20"/>
  </mergeCells>
  <hyperlinks>
    <hyperlink ref="P4" location="P1549" display="P1549"/>
    <hyperlink ref="N9" location="P1547" display="P1547"/>
    <hyperlink ref="O9" location="P1548" display="P1548"/>
  </hyperlink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72"/>
  <sheetViews>
    <sheetView workbookViewId="0">
      <selection activeCell="N12" sqref="N12"/>
    </sheetView>
  </sheetViews>
  <sheetFormatPr defaultRowHeight="15"/>
  <cols>
    <col min="1" max="1" width="5.140625" customWidth="1"/>
    <col min="2" max="2" width="31.7109375" customWidth="1"/>
    <col min="3" max="3" width="11.28515625" customWidth="1"/>
    <col min="4" max="4" width="10.5703125" customWidth="1"/>
    <col min="5" max="5" width="10.28515625" customWidth="1"/>
    <col min="6" max="6" width="12.85546875" customWidth="1"/>
    <col min="7" max="7" width="11.7109375" customWidth="1"/>
    <col min="8" max="8" width="11.85546875" customWidth="1"/>
    <col min="9" max="9" width="20.28515625" customWidth="1"/>
    <col min="10" max="10" width="29.5703125" customWidth="1"/>
  </cols>
  <sheetData>
    <row r="1" spans="1:10" ht="33.75" customHeight="1">
      <c r="A1" s="29" t="s">
        <v>46</v>
      </c>
      <c r="B1" s="29"/>
      <c r="C1" s="29"/>
      <c r="D1" s="29"/>
      <c r="E1" s="29"/>
      <c r="F1" s="29"/>
      <c r="G1" s="29"/>
      <c r="H1" s="29"/>
      <c r="I1" s="29"/>
      <c r="J1" s="29"/>
    </row>
    <row r="4" spans="1:10" ht="39.75" customHeight="1">
      <c r="A4" s="30" t="s">
        <v>3</v>
      </c>
      <c r="B4" s="30" t="s">
        <v>30</v>
      </c>
      <c r="C4" s="30" t="s">
        <v>31</v>
      </c>
      <c r="D4" s="30"/>
      <c r="E4" s="30"/>
      <c r="F4" s="30" t="s">
        <v>32</v>
      </c>
      <c r="G4" s="30" t="s">
        <v>33</v>
      </c>
      <c r="H4" s="30"/>
      <c r="I4" s="30" t="s">
        <v>35</v>
      </c>
      <c r="J4" s="30" t="s">
        <v>43</v>
      </c>
    </row>
    <row r="5" spans="1:10" ht="22.5" customHeight="1">
      <c r="A5" s="30"/>
      <c r="B5" s="30"/>
      <c r="C5" s="30"/>
      <c r="D5" s="30"/>
      <c r="E5" s="30"/>
      <c r="F5" s="30"/>
      <c r="G5" s="30" t="s">
        <v>34</v>
      </c>
      <c r="H5" s="30"/>
      <c r="I5" s="30"/>
      <c r="J5" s="30"/>
    </row>
    <row r="6" spans="1:10" ht="30">
      <c r="A6" s="30"/>
      <c r="B6" s="30"/>
      <c r="C6" s="9" t="s">
        <v>20</v>
      </c>
      <c r="D6" s="9" t="s">
        <v>21</v>
      </c>
      <c r="E6" s="9" t="s">
        <v>36</v>
      </c>
      <c r="F6" s="30"/>
      <c r="G6" s="9" t="s">
        <v>20</v>
      </c>
      <c r="H6" s="9" t="s">
        <v>21</v>
      </c>
      <c r="I6" s="30"/>
      <c r="J6" s="30"/>
    </row>
    <row r="7" spans="1:10">
      <c r="A7" s="9">
        <v>1</v>
      </c>
      <c r="B7" s="9">
        <v>2</v>
      </c>
      <c r="C7" s="9">
        <v>3</v>
      </c>
      <c r="D7" s="9">
        <v>4</v>
      </c>
      <c r="E7" s="9" t="s">
        <v>102</v>
      </c>
      <c r="F7" s="9" t="s">
        <v>103</v>
      </c>
      <c r="G7" s="9">
        <v>7</v>
      </c>
      <c r="H7" s="9">
        <v>8</v>
      </c>
      <c r="I7" s="9" t="s">
        <v>104</v>
      </c>
      <c r="J7" s="9" t="s">
        <v>105</v>
      </c>
    </row>
    <row r="8" spans="1:10" ht="30" customHeight="1">
      <c r="A8" s="31" t="s">
        <v>88</v>
      </c>
      <c r="B8" s="31"/>
      <c r="C8" s="31"/>
      <c r="D8" s="31"/>
      <c r="E8" s="31"/>
      <c r="F8" s="10"/>
      <c r="G8" s="10"/>
      <c r="H8" s="10"/>
      <c r="I8" s="10"/>
      <c r="J8" s="10"/>
    </row>
    <row r="9" spans="1:10" ht="36.75" customHeight="1">
      <c r="A9" s="9" t="s">
        <v>22</v>
      </c>
      <c r="B9" s="10" t="s">
        <v>45</v>
      </c>
      <c r="C9" s="9"/>
      <c r="D9" s="9"/>
      <c r="E9" s="9"/>
      <c r="F9" s="9"/>
      <c r="G9" s="9"/>
      <c r="H9" s="9"/>
      <c r="I9" s="9"/>
      <c r="J9" s="9"/>
    </row>
    <row r="10" spans="1:10" ht="39" customHeight="1">
      <c r="A10" s="9" t="s">
        <v>37</v>
      </c>
      <c r="B10" s="10" t="s">
        <v>89</v>
      </c>
      <c r="C10" s="9">
        <v>11</v>
      </c>
      <c r="D10" s="9">
        <v>11</v>
      </c>
      <c r="E10" s="22">
        <f>D10-C10</f>
        <v>0</v>
      </c>
      <c r="F10" s="23">
        <f>D10/C10</f>
        <v>1</v>
      </c>
      <c r="G10" s="9">
        <f>'Информация о реализации МП (1)'!N13</f>
        <v>114919.79999999999</v>
      </c>
      <c r="H10" s="9">
        <f>'Информация о реализации МП (1)'!O13</f>
        <v>114107.3</v>
      </c>
      <c r="I10" s="16">
        <f>H10/G10</f>
        <v>0.99292985194892447</v>
      </c>
      <c r="J10" s="15">
        <f>F10/I10</f>
        <v>1.0071204909764755</v>
      </c>
    </row>
    <row r="11" spans="1:10" ht="123.75" customHeight="1">
      <c r="A11" s="9" t="s">
        <v>38</v>
      </c>
      <c r="B11" s="11" t="s">
        <v>90</v>
      </c>
      <c r="C11" s="9">
        <v>2500</v>
      </c>
      <c r="D11" s="9">
        <v>2516</v>
      </c>
      <c r="E11" s="22">
        <f t="shared" ref="E11:E19" si="0">D11-C11</f>
        <v>16</v>
      </c>
      <c r="F11" s="23">
        <f t="shared" ref="F11:F19" si="1">D11/C11</f>
        <v>1.0064</v>
      </c>
      <c r="G11" s="9">
        <f>'Информация о реализации МП (1)'!N15</f>
        <v>159995.20000000001</v>
      </c>
      <c r="H11" s="9">
        <f>'Информация о реализации МП (1)'!O15</f>
        <v>159422.5</v>
      </c>
      <c r="I11" s="16">
        <f t="shared" ref="I11:I19" si="2">H11/G11</f>
        <v>0.99642051761552841</v>
      </c>
      <c r="J11" s="15">
        <f t="shared" ref="J11:J19" si="3">F11/I11</f>
        <v>1.0100153320892598</v>
      </c>
    </row>
    <row r="12" spans="1:10" ht="70.5" customHeight="1">
      <c r="A12" s="9" t="s">
        <v>57</v>
      </c>
      <c r="B12" s="10" t="s">
        <v>91</v>
      </c>
      <c r="C12" s="9">
        <v>55200</v>
      </c>
      <c r="D12" s="9">
        <v>55200</v>
      </c>
      <c r="E12" s="22">
        <f t="shared" si="0"/>
        <v>0</v>
      </c>
      <c r="F12" s="23">
        <f t="shared" si="1"/>
        <v>1</v>
      </c>
      <c r="G12" s="9">
        <f>'Информация о реализации МП (1)'!N17</f>
        <v>80009.900000000009</v>
      </c>
      <c r="H12" s="9">
        <f>'Информация о реализации МП (1)'!O17</f>
        <v>79587.100000000006</v>
      </c>
      <c r="I12" s="16">
        <f t="shared" si="2"/>
        <v>0.99471565393782513</v>
      </c>
      <c r="J12" s="15">
        <f t="shared" si="3"/>
        <v>1.0053124187211244</v>
      </c>
    </row>
    <row r="13" spans="1:10" ht="53.25" customHeight="1">
      <c r="A13" s="9" t="s">
        <v>61</v>
      </c>
      <c r="B13" s="10" t="s">
        <v>92</v>
      </c>
      <c r="C13" s="9">
        <v>36000</v>
      </c>
      <c r="D13" s="9">
        <v>36164</v>
      </c>
      <c r="E13" s="22">
        <f t="shared" si="0"/>
        <v>164</v>
      </c>
      <c r="F13" s="23">
        <f t="shared" si="1"/>
        <v>1.0045555555555556</v>
      </c>
      <c r="G13" s="9">
        <f>'Информация о реализации МП (1)'!N19</f>
        <v>19387.5</v>
      </c>
      <c r="H13" s="9">
        <f>'Информация о реализации МП (1)'!O19</f>
        <v>19199.899999999998</v>
      </c>
      <c r="I13" s="16">
        <f t="shared" si="2"/>
        <v>0.99032366215344925</v>
      </c>
      <c r="J13" s="15">
        <f t="shared" si="3"/>
        <v>1.0143709515848176</v>
      </c>
    </row>
    <row r="14" spans="1:10" ht="90" customHeight="1">
      <c r="A14" s="9" t="s">
        <v>65</v>
      </c>
      <c r="B14" s="10" t="s">
        <v>93</v>
      </c>
      <c r="C14" s="9">
        <v>31</v>
      </c>
      <c r="D14" s="9">
        <v>31</v>
      </c>
      <c r="E14" s="22">
        <f t="shared" si="0"/>
        <v>0</v>
      </c>
      <c r="F14" s="23">
        <f t="shared" si="1"/>
        <v>1</v>
      </c>
      <c r="G14" s="9">
        <v>1341.9</v>
      </c>
      <c r="H14" s="9">
        <v>1341.9</v>
      </c>
      <c r="I14" s="16">
        <f t="shared" si="2"/>
        <v>1</v>
      </c>
      <c r="J14" s="15">
        <f t="shared" si="3"/>
        <v>1</v>
      </c>
    </row>
    <row r="15" spans="1:10" ht="53.25" customHeight="1">
      <c r="A15" s="9" t="s">
        <v>71</v>
      </c>
      <c r="B15" s="10" t="s">
        <v>94</v>
      </c>
      <c r="C15" s="9">
        <v>12</v>
      </c>
      <c r="D15" s="9">
        <v>12</v>
      </c>
      <c r="E15" s="22">
        <f t="shared" si="0"/>
        <v>0</v>
      </c>
      <c r="F15" s="23">
        <f t="shared" si="1"/>
        <v>1</v>
      </c>
      <c r="G15" s="9">
        <v>11278.1</v>
      </c>
      <c r="H15" s="9">
        <v>11247.1</v>
      </c>
      <c r="I15" s="16">
        <f t="shared" si="2"/>
        <v>0.9972513100610918</v>
      </c>
      <c r="J15" s="15">
        <f t="shared" si="3"/>
        <v>1.0027562660596954</v>
      </c>
    </row>
    <row r="16" spans="1:10" ht="79.5" customHeight="1">
      <c r="A16" s="9" t="s">
        <v>77</v>
      </c>
      <c r="B16" s="10" t="s">
        <v>95</v>
      </c>
      <c r="C16" s="9">
        <v>6</v>
      </c>
      <c r="D16" s="9">
        <v>6</v>
      </c>
      <c r="E16" s="22">
        <f t="shared" si="0"/>
        <v>0</v>
      </c>
      <c r="F16" s="23">
        <f t="shared" si="1"/>
        <v>1</v>
      </c>
      <c r="G16" s="9">
        <v>1270.3</v>
      </c>
      <c r="H16" s="9">
        <v>1270.3</v>
      </c>
      <c r="I16" s="16">
        <f t="shared" si="2"/>
        <v>1</v>
      </c>
      <c r="J16" s="15">
        <f t="shared" si="3"/>
        <v>1</v>
      </c>
    </row>
    <row r="17" spans="1:10" ht="75">
      <c r="A17" s="20" t="s">
        <v>96</v>
      </c>
      <c r="B17" s="21" t="s">
        <v>97</v>
      </c>
      <c r="C17" s="22">
        <v>37</v>
      </c>
      <c r="D17" s="22">
        <v>37</v>
      </c>
      <c r="E17" s="22">
        <f t="shared" si="0"/>
        <v>0</v>
      </c>
      <c r="F17" s="23">
        <f t="shared" si="1"/>
        <v>1</v>
      </c>
      <c r="G17" s="22">
        <v>22768</v>
      </c>
      <c r="H17" s="22">
        <v>22268.2</v>
      </c>
      <c r="I17" s="16">
        <f t="shared" si="2"/>
        <v>0.97804813773717503</v>
      </c>
      <c r="J17" s="15">
        <f t="shared" si="3"/>
        <v>1.0224445622008065</v>
      </c>
    </row>
    <row r="18" spans="1:10" ht="120">
      <c r="A18" s="20" t="s">
        <v>98</v>
      </c>
      <c r="B18" s="21" t="s">
        <v>100</v>
      </c>
      <c r="C18" s="22">
        <v>1</v>
      </c>
      <c r="D18" s="22">
        <v>1</v>
      </c>
      <c r="E18" s="22">
        <f t="shared" si="0"/>
        <v>0</v>
      </c>
      <c r="F18" s="23">
        <f t="shared" si="1"/>
        <v>1</v>
      </c>
      <c r="G18" s="22">
        <v>1233.4000000000001</v>
      </c>
      <c r="H18" s="22">
        <v>1233.4000000000001</v>
      </c>
      <c r="I18" s="16">
        <f t="shared" si="2"/>
        <v>1</v>
      </c>
      <c r="J18" s="15">
        <f t="shared" si="3"/>
        <v>1</v>
      </c>
    </row>
    <row r="19" spans="1:10" ht="45">
      <c r="A19" s="20" t="s">
        <v>99</v>
      </c>
      <c r="B19" s="21" t="s">
        <v>101</v>
      </c>
      <c r="C19" s="22">
        <v>99.6</v>
      </c>
      <c r="D19" s="22">
        <v>99.6</v>
      </c>
      <c r="E19" s="22">
        <f t="shared" si="0"/>
        <v>0</v>
      </c>
      <c r="F19" s="23">
        <f t="shared" si="1"/>
        <v>1</v>
      </c>
      <c r="G19" s="22">
        <v>60403.8</v>
      </c>
      <c r="H19" s="22">
        <v>59738.6</v>
      </c>
      <c r="I19" s="16">
        <f t="shared" si="2"/>
        <v>0.98898744780957482</v>
      </c>
      <c r="J19" s="15">
        <f t="shared" si="3"/>
        <v>1.0111351789295364</v>
      </c>
    </row>
    <row r="20" spans="1:10" ht="42.75" customHeight="1">
      <c r="A20" s="26" t="s">
        <v>39</v>
      </c>
      <c r="B20" s="26"/>
      <c r="C20" s="26"/>
      <c r="D20" s="26"/>
      <c r="E20" s="26"/>
      <c r="F20" s="26"/>
      <c r="G20" s="26"/>
      <c r="H20" s="26"/>
      <c r="I20" s="26"/>
      <c r="J20" s="26"/>
    </row>
    <row r="21" spans="1:10" ht="42.75" customHeight="1">
      <c r="A21" s="26" t="s">
        <v>44</v>
      </c>
      <c r="B21" s="26"/>
      <c r="C21" s="26"/>
      <c r="D21" s="26"/>
      <c r="E21" s="26"/>
      <c r="F21" s="26"/>
      <c r="G21" s="26"/>
      <c r="H21" s="26"/>
      <c r="I21" s="26"/>
      <c r="J21" s="26"/>
    </row>
    <row r="22" spans="1:10" ht="42.75" customHeight="1">
      <c r="A22" s="26" t="s">
        <v>40</v>
      </c>
      <c r="B22" s="26"/>
      <c r="C22" s="26"/>
      <c r="D22" s="26"/>
      <c r="E22" s="26"/>
      <c r="F22" s="26"/>
      <c r="G22" s="26"/>
      <c r="H22" s="26"/>
      <c r="I22" s="26"/>
      <c r="J22" s="26"/>
    </row>
    <row r="23" spans="1:10" ht="42.75" customHeight="1">
      <c r="A23" s="26" t="s">
        <v>41</v>
      </c>
      <c r="B23" s="26"/>
      <c r="C23" s="26"/>
      <c r="D23" s="26"/>
      <c r="E23" s="26"/>
      <c r="F23" s="26"/>
      <c r="G23" s="26"/>
      <c r="H23" s="26"/>
      <c r="I23" s="26"/>
      <c r="J23" s="26"/>
    </row>
    <row r="28" spans="1:10" ht="15.75">
      <c r="A28" s="5" t="s">
        <v>42</v>
      </c>
    </row>
    <row r="29" spans="1:10" ht="68.25" customHeight="1">
      <c r="A29" s="32"/>
      <c r="B29" s="33"/>
      <c r="C29" s="33"/>
      <c r="D29" s="33"/>
      <c r="E29" s="33"/>
      <c r="F29" s="33"/>
      <c r="G29" s="33"/>
      <c r="H29" s="33"/>
      <c r="I29" s="33"/>
      <c r="J29" s="33"/>
    </row>
    <row r="30" spans="1:10" ht="15.75">
      <c r="A30" s="7"/>
    </row>
    <row r="31" spans="1:10" ht="15.75">
      <c r="A31" s="7"/>
    </row>
    <row r="32" spans="1:10" ht="33.75" customHeight="1">
      <c r="A32" s="34"/>
      <c r="B32" s="29"/>
      <c r="C32" s="29"/>
      <c r="D32" s="29"/>
      <c r="E32" s="29"/>
      <c r="F32" s="29"/>
      <c r="G32" s="29"/>
      <c r="H32" s="29"/>
      <c r="I32" s="29"/>
      <c r="J32" s="29"/>
    </row>
    <row r="33" spans="1:10" ht="15.75">
      <c r="A33" s="8"/>
    </row>
    <row r="34" spans="1:10" ht="15.75">
      <c r="A34" s="8"/>
    </row>
    <row r="35" spans="1:10" ht="15.75">
      <c r="A35" s="4"/>
    </row>
    <row r="36" spans="1:10" ht="15.75">
      <c r="A36" s="4"/>
    </row>
    <row r="37" spans="1:10" ht="15.75">
      <c r="A37" s="27"/>
      <c r="B37" s="27"/>
      <c r="C37" s="27"/>
      <c r="D37" s="27"/>
      <c r="E37" s="27"/>
      <c r="F37" s="27"/>
      <c r="G37" s="27"/>
      <c r="H37" s="27"/>
      <c r="I37" s="27"/>
      <c r="J37" s="27"/>
    </row>
    <row r="38" spans="1:10" ht="15.75">
      <c r="A38" s="6"/>
    </row>
    <row r="39" spans="1:10" ht="15.75">
      <c r="A39" s="27"/>
      <c r="B39" s="27"/>
      <c r="C39" s="27"/>
      <c r="D39" s="27"/>
      <c r="E39" s="27"/>
      <c r="F39" s="27"/>
      <c r="G39" s="27"/>
      <c r="H39" s="27"/>
      <c r="I39" s="27"/>
      <c r="J39" s="27"/>
    </row>
    <row r="40" spans="1:10" ht="15.75">
      <c r="A40" s="6"/>
    </row>
    <row r="41" spans="1:10" ht="15.75">
      <c r="A41" s="27"/>
      <c r="B41" s="27"/>
      <c r="C41" s="27"/>
      <c r="D41" s="27"/>
      <c r="E41" s="27"/>
      <c r="F41" s="27"/>
      <c r="G41" s="27"/>
      <c r="H41" s="27"/>
      <c r="I41" s="27"/>
      <c r="J41" s="27"/>
    </row>
    <row r="42" spans="1:10" ht="15.75">
      <c r="A42" s="4"/>
    </row>
    <row r="43" spans="1:10" ht="15.75">
      <c r="A43" s="4"/>
    </row>
    <row r="44" spans="1:10" ht="15.75">
      <c r="A44" s="6"/>
    </row>
    <row r="45" spans="1:10" ht="15.75">
      <c r="A45" s="6"/>
    </row>
    <row r="46" spans="1:10" ht="15.75">
      <c r="A46" s="4"/>
    </row>
    <row r="47" spans="1:10" ht="15.75">
      <c r="A47" s="4"/>
    </row>
    <row r="48" spans="1:10" ht="15.75">
      <c r="A48" s="4"/>
    </row>
    <row r="49" spans="1:1" ht="15.75">
      <c r="A49" s="6"/>
    </row>
    <row r="50" spans="1:1" ht="15.75">
      <c r="A50" s="6"/>
    </row>
    <row r="51" spans="1:1" ht="15.75">
      <c r="A51" s="6"/>
    </row>
    <row r="52" spans="1:1" ht="15.75">
      <c r="A52" s="6"/>
    </row>
    <row r="53" spans="1:1" ht="15.75">
      <c r="A53" s="6"/>
    </row>
    <row r="54" spans="1:1" ht="15.75">
      <c r="A54" s="6"/>
    </row>
    <row r="55" spans="1:1" ht="15.75">
      <c r="A55" s="4"/>
    </row>
    <row r="56" spans="1:1" ht="15.75">
      <c r="A56" s="4"/>
    </row>
    <row r="57" spans="1:1" ht="15.75">
      <c r="A57" s="4"/>
    </row>
    <row r="58" spans="1:1" ht="15.75">
      <c r="A58" s="6"/>
    </row>
    <row r="59" spans="1:1" ht="15.75">
      <c r="A59" s="6"/>
    </row>
    <row r="60" spans="1:1" ht="15.75">
      <c r="A60" s="6"/>
    </row>
    <row r="61" spans="1:1" ht="15.75">
      <c r="A61" s="6"/>
    </row>
    <row r="62" spans="1:1" ht="15.75">
      <c r="A62" s="6"/>
    </row>
    <row r="63" spans="1:1" ht="15.75">
      <c r="A63" s="4"/>
    </row>
    <row r="64" spans="1:1" ht="15.75">
      <c r="A64" s="4"/>
    </row>
    <row r="65" spans="1:1" ht="15.75">
      <c r="A65" s="6"/>
    </row>
    <row r="66" spans="1:1" ht="15.75">
      <c r="A66" s="6"/>
    </row>
    <row r="67" spans="1:1" ht="15.75">
      <c r="A67" s="6"/>
    </row>
    <row r="68" spans="1:1" ht="15.75">
      <c r="A68" s="6"/>
    </row>
    <row r="69" spans="1:1" ht="15.75">
      <c r="A69" s="6"/>
    </row>
    <row r="70" spans="1:1" ht="15.75">
      <c r="A70" s="6"/>
    </row>
    <row r="71" spans="1:1" ht="15.75">
      <c r="A71" s="6"/>
    </row>
    <row r="72" spans="1:1" ht="15.75">
      <c r="A72" s="4"/>
    </row>
  </sheetData>
  <mergeCells count="19">
    <mergeCell ref="A41:J41"/>
    <mergeCell ref="A29:J29"/>
    <mergeCell ref="A32:J32"/>
    <mergeCell ref="A1:J1"/>
    <mergeCell ref="J4:J6"/>
    <mergeCell ref="A37:J37"/>
    <mergeCell ref="A39:J39"/>
    <mergeCell ref="I4:I6"/>
    <mergeCell ref="A8:E8"/>
    <mergeCell ref="A20:J20"/>
    <mergeCell ref="A21:J21"/>
    <mergeCell ref="A22:J22"/>
    <mergeCell ref="A23:J23"/>
    <mergeCell ref="A4:A6"/>
    <mergeCell ref="B4:B6"/>
    <mergeCell ref="C4:E5"/>
    <mergeCell ref="F4:F6"/>
    <mergeCell ref="G4:H4"/>
    <mergeCell ref="G5:H5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Информация о реализации МП (1)</vt:lpstr>
      <vt:lpstr>Оценка эффективности МП (2)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2025-02-25T05:23:48Z</dcterms:modified>
</cp:coreProperties>
</file>